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4_{986AD499-1691-4446-B33A-DDE37FD4093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1" l="1"/>
  <c r="L37" i="1" s="1"/>
  <c r="L38" i="1" s="1"/>
  <c r="L39" i="1" s="1"/>
  <c r="L40" i="1" s="1"/>
  <c r="L41" i="1" s="1"/>
  <c r="L42" i="1" s="1"/>
  <c r="L35" i="1"/>
  <c r="X34" i="1" l="1"/>
  <c r="X33" i="1"/>
  <c r="X32" i="1"/>
  <c r="X31" i="1"/>
  <c r="X30" i="1"/>
  <c r="X29" i="1"/>
  <c r="X28" i="1"/>
  <c r="X27" i="1"/>
  <c r="V34" i="1"/>
  <c r="V33" i="1"/>
  <c r="V32" i="1"/>
  <c r="V31" i="1"/>
  <c r="V30" i="1"/>
  <c r="V29" i="1"/>
  <c r="V28" i="1"/>
  <c r="T34" i="1"/>
  <c r="T33" i="1"/>
  <c r="T32" i="1"/>
  <c r="T31" i="1"/>
  <c r="T30" i="1"/>
  <c r="T29" i="1"/>
  <c r="T28" i="1"/>
  <c r="R34" i="1"/>
  <c r="R33" i="1"/>
  <c r="R32" i="1"/>
  <c r="R31" i="1"/>
  <c r="R30" i="1"/>
  <c r="R29" i="1"/>
  <c r="R28" i="1"/>
  <c r="P34" i="1"/>
  <c r="P33" i="1"/>
  <c r="P32" i="1"/>
  <c r="P31" i="1"/>
  <c r="P30" i="1"/>
  <c r="P29" i="1"/>
  <c r="P28" i="1"/>
  <c r="N34" i="1"/>
  <c r="N33" i="1"/>
  <c r="N32" i="1"/>
  <c r="N31" i="1"/>
  <c r="N30" i="1"/>
  <c r="N29" i="1"/>
  <c r="N28" i="1"/>
  <c r="N27" i="1"/>
  <c r="D35" i="1" l="1"/>
  <c r="D34" i="1"/>
  <c r="D33" i="1"/>
  <c r="D32" i="1"/>
  <c r="D31" i="1"/>
  <c r="D30" i="1"/>
  <c r="D29" i="1"/>
  <c r="D28" i="1"/>
  <c r="F35" i="1"/>
  <c r="F34" i="1"/>
  <c r="F33" i="1"/>
  <c r="F32" i="1"/>
  <c r="F31" i="1"/>
  <c r="F30" i="1"/>
  <c r="F29" i="1"/>
  <c r="F28" i="1"/>
  <c r="H34" i="1"/>
  <c r="H33" i="1"/>
  <c r="H32" i="1"/>
  <c r="H31" i="1"/>
  <c r="H30" i="1"/>
  <c r="H29" i="1"/>
  <c r="H28" i="1"/>
  <c r="J34" i="1"/>
  <c r="J33" i="1"/>
  <c r="J32" i="1"/>
  <c r="J31" i="1"/>
  <c r="J30" i="1"/>
  <c r="J29" i="1"/>
  <c r="J28" i="1"/>
  <c r="J27" i="1"/>
  <c r="V27" i="1"/>
  <c r="T27" i="1"/>
  <c r="R27" i="1"/>
  <c r="P27" i="1"/>
  <c r="D27" i="1"/>
  <c r="F27" i="1"/>
  <c r="H27" i="1"/>
  <c r="H35" i="1"/>
  <c r="P35" i="1" l="1"/>
  <c r="Q35" i="1" s="1"/>
  <c r="X35" i="1"/>
  <c r="V35" i="1"/>
  <c r="W35" i="1" s="1"/>
  <c r="R35" i="1"/>
  <c r="S35" i="1" s="1"/>
  <c r="T35" i="1"/>
  <c r="U35" i="1" s="1"/>
  <c r="N35" i="1"/>
  <c r="O35" i="1" s="1"/>
  <c r="J35" i="1"/>
  <c r="K35" i="1" s="1"/>
  <c r="M36" i="1"/>
  <c r="M35" i="1"/>
  <c r="I35" i="1"/>
  <c r="G35" i="1"/>
  <c r="W34" i="1"/>
  <c r="U34" i="1"/>
  <c r="S34" i="1"/>
  <c r="Q34" i="1"/>
  <c r="O34" i="1"/>
  <c r="M34" i="1"/>
  <c r="K34" i="1"/>
  <c r="I34" i="1"/>
  <c r="G34" i="1"/>
  <c r="W33" i="1"/>
  <c r="U33" i="1"/>
  <c r="S33" i="1"/>
  <c r="Q33" i="1"/>
  <c r="O33" i="1"/>
  <c r="M33" i="1"/>
  <c r="K33" i="1"/>
  <c r="I33" i="1"/>
  <c r="G33" i="1"/>
  <c r="W32" i="1"/>
  <c r="U32" i="1"/>
  <c r="S32" i="1"/>
  <c r="Q32" i="1"/>
  <c r="O32" i="1"/>
  <c r="M32" i="1"/>
  <c r="K32" i="1"/>
  <c r="I32" i="1"/>
  <c r="G32" i="1"/>
  <c r="W31" i="1"/>
  <c r="U31" i="1"/>
  <c r="S31" i="1"/>
  <c r="Q31" i="1"/>
  <c r="O31" i="1"/>
  <c r="M31" i="1"/>
  <c r="K31" i="1"/>
  <c r="I31" i="1"/>
  <c r="G31" i="1"/>
  <c r="W30" i="1"/>
  <c r="U30" i="1"/>
  <c r="S30" i="1"/>
  <c r="Q30" i="1"/>
  <c r="O30" i="1"/>
  <c r="M30" i="1"/>
  <c r="K30" i="1"/>
  <c r="I30" i="1"/>
  <c r="G30" i="1"/>
  <c r="W29" i="1"/>
  <c r="U29" i="1"/>
  <c r="S29" i="1"/>
  <c r="Q29" i="1"/>
  <c r="O29" i="1"/>
  <c r="M29" i="1"/>
  <c r="K29" i="1"/>
  <c r="I29" i="1"/>
  <c r="G29" i="1"/>
  <c r="W28" i="1"/>
  <c r="U28" i="1"/>
  <c r="S28" i="1"/>
  <c r="Q28" i="1"/>
  <c r="O28" i="1"/>
  <c r="M28" i="1"/>
  <c r="K28" i="1"/>
  <c r="I28" i="1"/>
  <c r="G28" i="1"/>
  <c r="W27" i="1"/>
  <c r="U27" i="1"/>
  <c r="S27" i="1"/>
  <c r="Q27" i="1"/>
  <c r="O27" i="1"/>
  <c r="M27" i="1"/>
  <c r="K27" i="1"/>
  <c r="I27" i="1"/>
  <c r="G27" i="1"/>
  <c r="R36" i="1" l="1"/>
  <c r="S36" i="1" s="1"/>
  <c r="X36" i="1"/>
  <c r="N36" i="1"/>
  <c r="O36" i="1" s="1"/>
  <c r="T36" i="1"/>
  <c r="U36" i="1" s="1"/>
  <c r="V36" i="1"/>
  <c r="W36" i="1" s="1"/>
  <c r="P36" i="1"/>
  <c r="Q36" i="1" s="1"/>
  <c r="H36" i="1"/>
  <c r="I36" i="1" s="1"/>
  <c r="J36" i="1"/>
  <c r="K36" i="1" s="1"/>
  <c r="F36" i="1"/>
  <c r="G36" i="1" s="1"/>
  <c r="D36" i="1"/>
  <c r="T37" i="1" l="1"/>
  <c r="U37" i="1" s="1"/>
  <c r="P37" i="1"/>
  <c r="Q37" i="1" s="1"/>
  <c r="R37" i="1"/>
  <c r="S37" i="1" s="1"/>
  <c r="X37" i="1"/>
  <c r="V37" i="1"/>
  <c r="W37" i="1" s="1"/>
  <c r="N37" i="1"/>
  <c r="O37" i="1" s="1"/>
  <c r="F37" i="1"/>
  <c r="G37" i="1" s="1"/>
  <c r="J37" i="1"/>
  <c r="K37" i="1" s="1"/>
  <c r="H37" i="1"/>
  <c r="I37" i="1" s="1"/>
  <c r="D37" i="1"/>
  <c r="M37" i="1"/>
  <c r="X38" i="1" l="1"/>
  <c r="V38" i="1"/>
  <c r="W38" i="1" s="1"/>
  <c r="N38" i="1"/>
  <c r="O38" i="1" s="1"/>
  <c r="T38" i="1"/>
  <c r="U38" i="1" s="1"/>
  <c r="P38" i="1"/>
  <c r="Q38" i="1" s="1"/>
  <c r="R38" i="1"/>
  <c r="S38" i="1" s="1"/>
  <c r="D38" i="1"/>
  <c r="H38" i="1"/>
  <c r="I38" i="1" s="1"/>
  <c r="F38" i="1"/>
  <c r="G38" i="1" s="1"/>
  <c r="J38" i="1"/>
  <c r="K38" i="1" s="1"/>
  <c r="M38" i="1"/>
  <c r="P39" i="1" l="1"/>
  <c r="Q39" i="1" s="1"/>
  <c r="T39" i="1"/>
  <c r="U39" i="1" s="1"/>
  <c r="N39" i="1"/>
  <c r="O39" i="1" s="1"/>
  <c r="R39" i="1"/>
  <c r="S39" i="1" s="1"/>
  <c r="X39" i="1"/>
  <c r="V39" i="1"/>
  <c r="W39" i="1" s="1"/>
  <c r="J39" i="1"/>
  <c r="K39" i="1" s="1"/>
  <c r="H39" i="1"/>
  <c r="I39" i="1" s="1"/>
  <c r="F39" i="1"/>
  <c r="G39" i="1" s="1"/>
  <c r="D39" i="1"/>
  <c r="M39" i="1"/>
  <c r="R40" i="1" l="1"/>
  <c r="S40" i="1" s="1"/>
  <c r="V40" i="1"/>
  <c r="W40" i="1" s="1"/>
  <c r="P40" i="1"/>
  <c r="Q40" i="1" s="1"/>
  <c r="T40" i="1"/>
  <c r="U40" i="1" s="1"/>
  <c r="X40" i="1"/>
  <c r="N40" i="1"/>
  <c r="O40" i="1" s="1"/>
  <c r="H40" i="1"/>
  <c r="I40" i="1" s="1"/>
  <c r="F40" i="1"/>
  <c r="G40" i="1" s="1"/>
  <c r="D40" i="1"/>
  <c r="J40" i="1"/>
  <c r="K40" i="1" s="1"/>
  <c r="M40" i="1"/>
  <c r="T41" i="1" l="1"/>
  <c r="U41" i="1" s="1"/>
  <c r="R41" i="1"/>
  <c r="S41" i="1" s="1"/>
  <c r="X41" i="1"/>
  <c r="V41" i="1"/>
  <c r="W41" i="1" s="1"/>
  <c r="N41" i="1"/>
  <c r="O41" i="1" s="1"/>
  <c r="P41" i="1"/>
  <c r="Q41" i="1" s="1"/>
  <c r="F41" i="1"/>
  <c r="G41" i="1" s="1"/>
  <c r="D41" i="1"/>
  <c r="J41" i="1"/>
  <c r="K41" i="1" s="1"/>
  <c r="H41" i="1"/>
  <c r="I41" i="1" s="1"/>
  <c r="M41" i="1"/>
  <c r="X42" i="1" l="1"/>
  <c r="V42" i="1"/>
  <c r="W42" i="1" s="1"/>
  <c r="N42" i="1"/>
  <c r="O42" i="1" s="1"/>
  <c r="R42" i="1"/>
  <c r="S42" i="1" s="1"/>
  <c r="P42" i="1"/>
  <c r="Q42" i="1" s="1"/>
  <c r="T42" i="1"/>
  <c r="U42" i="1" s="1"/>
  <c r="D42" i="1"/>
  <c r="H42" i="1"/>
  <c r="I42" i="1" s="1"/>
  <c r="J42" i="1"/>
  <c r="K42" i="1" s="1"/>
  <c r="F42" i="1"/>
  <c r="G42" i="1" s="1"/>
  <c r="M42" i="1"/>
</calcChain>
</file>

<file path=xl/sharedStrings.xml><?xml version="1.0" encoding="utf-8"?>
<sst xmlns="http://schemas.openxmlformats.org/spreadsheetml/2006/main" count="83" uniqueCount="59">
  <si>
    <t>CICP CAP</t>
  </si>
  <si>
    <t>10% OF INCOME</t>
  </si>
  <si>
    <t>Unscreened/Self-pay</t>
  </si>
  <si>
    <t>Does not Qualify for Zero Co-pay</t>
  </si>
  <si>
    <t xml:space="preserve"> </t>
  </si>
  <si>
    <t>CICP</t>
  </si>
  <si>
    <t xml:space="preserve">Specialty Clinic  </t>
  </si>
  <si>
    <t>ED Visit</t>
  </si>
  <si>
    <t>65% Discount on Charges</t>
  </si>
  <si>
    <t>DFAP</t>
  </si>
  <si>
    <t xml:space="preserve">Specialty Clinic </t>
  </si>
  <si>
    <t>$3,000 deposit</t>
  </si>
  <si>
    <t>$1,000 deposit</t>
  </si>
  <si>
    <t>$300 deposit</t>
  </si>
  <si>
    <t>Family Size</t>
  </si>
  <si>
    <t>0% to 40% FPL</t>
  </si>
  <si>
    <t>UPPER LIMIT
62% FPL</t>
  </si>
  <si>
    <t>UPPER LIMIT 
81% FPL</t>
  </si>
  <si>
    <t>UPPER LIMIT 
100% FPL</t>
  </si>
  <si>
    <t>UPPER LIMIT 
117% FPL</t>
  </si>
  <si>
    <t>UPPER LIMIT 
133% FPL</t>
  </si>
  <si>
    <t>UPPER LIMIT 
159% FPL</t>
  </si>
  <si>
    <t>UPPER LIMIT 
185% FPL</t>
  </si>
  <si>
    <t>UPPER LIMIT 
200% FPL</t>
  </si>
  <si>
    <t>FPL Unknown</t>
  </si>
  <si>
    <r>
      <t xml:space="preserve">PL101 CAP  </t>
    </r>
    <r>
      <rPr>
        <b/>
        <sz val="10"/>
        <color indexed="9"/>
        <rFont val="Calibri"/>
        <family val="2"/>
        <scheme val="minor"/>
      </rPr>
      <t>Applies to Primary Care Services Only</t>
    </r>
  </si>
  <si>
    <t>PL101-CAP 0%</t>
  </si>
  <si>
    <t>PL101-CAP 10%</t>
  </si>
  <si>
    <t>RX/ Imaging</t>
  </si>
  <si>
    <t>Imaging</t>
  </si>
  <si>
    <t>Rx</t>
  </si>
  <si>
    <t xml:space="preserve">Primary Clinic/FQHC/AUCC </t>
  </si>
  <si>
    <t>Primary Care/FQHC /AUCC</t>
  </si>
  <si>
    <t>DFAP Dental %</t>
  </si>
  <si>
    <t>DFAP Dental Deposit</t>
  </si>
  <si>
    <r>
      <t>Z Range</t>
    </r>
    <r>
      <rPr>
        <b/>
        <sz val="11"/>
        <rFont val="Times New Roman"/>
        <family val="1"/>
      </rPr>
      <t xml:space="preserve">        0% to 40% FPL</t>
    </r>
  </si>
  <si>
    <r>
      <t>N Range</t>
    </r>
    <r>
      <rPr>
        <b/>
        <sz val="11"/>
        <rFont val="Times New Roman"/>
        <family val="1"/>
      </rPr>
      <t xml:space="preserve">        0% to 40% FPL</t>
    </r>
  </si>
  <si>
    <r>
      <t>A Range</t>
    </r>
    <r>
      <rPr>
        <b/>
        <sz val="11"/>
        <rFont val="Times New Roman"/>
        <family val="1"/>
      </rPr>
      <t xml:space="preserve">             41% to 62% FPL</t>
    </r>
  </si>
  <si>
    <r>
      <t>B Range</t>
    </r>
    <r>
      <rPr>
        <b/>
        <sz val="11"/>
        <rFont val="Times New Roman"/>
        <family val="1"/>
      </rPr>
      <t xml:space="preserve">             63% to 81% FPL</t>
    </r>
  </si>
  <si>
    <r>
      <t>C Range</t>
    </r>
    <r>
      <rPr>
        <b/>
        <sz val="11"/>
        <rFont val="Times New Roman"/>
        <family val="1"/>
      </rPr>
      <t xml:space="preserve">             82% to 100% FPL</t>
    </r>
  </si>
  <si>
    <r>
      <t>D Range</t>
    </r>
    <r>
      <rPr>
        <b/>
        <sz val="11"/>
        <rFont val="Times New Roman"/>
        <family val="1"/>
      </rPr>
      <t xml:space="preserve">             101% to 117% FPL</t>
    </r>
  </si>
  <si>
    <r>
      <t>E Range</t>
    </r>
    <r>
      <rPr>
        <b/>
        <sz val="11"/>
        <rFont val="Times New Roman"/>
        <family val="1"/>
      </rPr>
      <t xml:space="preserve">             118% to 133% FPL</t>
    </r>
  </si>
  <si>
    <r>
      <t>F Range</t>
    </r>
    <r>
      <rPr>
        <b/>
        <sz val="11"/>
        <rFont val="Times New Roman"/>
        <family val="1"/>
      </rPr>
      <t xml:space="preserve">               134% to 159% FPL</t>
    </r>
  </si>
  <si>
    <r>
      <t>G Range</t>
    </r>
    <r>
      <rPr>
        <b/>
        <sz val="11"/>
        <rFont val="Times New Roman"/>
        <family val="1"/>
      </rPr>
      <t xml:space="preserve">             160% to 185% FPL</t>
    </r>
  </si>
  <si>
    <r>
      <t>H Range</t>
    </r>
    <r>
      <rPr>
        <b/>
        <sz val="11"/>
        <rFont val="Times New Roman"/>
        <family val="1"/>
      </rPr>
      <t xml:space="preserve">             186% to 200% FPL</t>
    </r>
  </si>
  <si>
    <t>Qualifies for Zero      Co-pay</t>
  </si>
  <si>
    <t>Dental</t>
  </si>
  <si>
    <t>Dental - Preventive</t>
  </si>
  <si>
    <t>**Patients above 100% of the FPL will pay a % of total charges.</t>
  </si>
  <si>
    <t>Dental - Disease Control**</t>
  </si>
  <si>
    <t>Dental - OMFS**</t>
  </si>
  <si>
    <t>Labs</t>
  </si>
  <si>
    <t>$50 deposit</t>
  </si>
  <si>
    <t>UPPER LIMIT 
250% FPL</t>
  </si>
  <si>
    <t>**DFAP I rates effective 10/14/17 or prior will be honored but no DFAP I rates issued after 10/14/17**</t>
  </si>
  <si>
    <r>
      <t xml:space="preserve">I Range
</t>
    </r>
    <r>
      <rPr>
        <b/>
        <sz val="11"/>
        <color indexed="9"/>
        <rFont val="Times New Roman"/>
        <family val="1"/>
      </rPr>
      <t>201% to 250% FPL</t>
    </r>
  </si>
  <si>
    <t>IP/AMB/OBS</t>
  </si>
  <si>
    <t>Advanced Imaging (MRI/CT/PET)</t>
  </si>
  <si>
    <t>Telehealth Copays are waived for CICP and DFAP from 3/16/2020 through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</si>
</sst>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.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trike/>
      <sz val="12"/>
      <color theme="1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indexed="9"/>
      <name val="Times New Roman"/>
      <family val="1"/>
    </font>
    <font>
      <b/>
      <sz val="9"/>
      <color indexed="9"/>
      <name val="Calibri"/>
      <family val="2"/>
      <scheme val="minor"/>
    </font>
    <font>
      <b/>
      <i/>
      <sz val="12"/>
      <color indexed="9"/>
      <name val="Times New Roman"/>
      <family val="1"/>
    </font>
    <font>
      <b/>
      <sz val="11"/>
      <color indexed="9"/>
      <name val="Calibri"/>
      <family val="2"/>
      <scheme val="minor"/>
    </font>
    <font>
      <b/>
      <sz val="11"/>
      <color indexed="9"/>
      <name val="Times New Roman"/>
      <family val="1"/>
    </font>
    <font>
      <b/>
      <strike/>
      <sz val="12"/>
      <color theme="0"/>
      <name val="Times New Roman"/>
      <family val="1"/>
    </font>
    <font>
      <b/>
      <strike/>
      <sz val="12"/>
      <color theme="1"/>
      <name val="Times New Roman"/>
      <family val="1"/>
    </font>
    <font>
      <strike/>
      <sz val="11"/>
      <color theme="0"/>
      <name val="Calibri"/>
      <family val="2"/>
      <scheme val="minor"/>
    </font>
    <font>
      <b/>
      <u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61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</borders>
  <cellStyleXfs count="33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3" borderId="8" xfId="4" applyFont="1" applyFill="1" applyBorder="1" applyAlignment="1" applyProtection="1">
      <alignment horizontal="center" wrapText="1"/>
    </xf>
    <xf numFmtId="0" fontId="4" fillId="3" borderId="3" xfId="4" applyFont="1" applyFill="1" applyBorder="1" applyAlignment="1" applyProtection="1">
      <alignment horizontal="centerContinuous" wrapText="1"/>
    </xf>
    <xf numFmtId="6" fontId="4" fillId="3" borderId="12" xfId="4" applyNumberFormat="1" applyFont="1" applyFill="1" applyBorder="1" applyAlignment="1" applyProtection="1">
      <alignment horizontal="centerContinuous"/>
    </xf>
    <xf numFmtId="0" fontId="4" fillId="3" borderId="3" xfId="4" applyFont="1" applyFill="1" applyBorder="1" applyAlignment="1" applyProtection="1">
      <alignment horizontal="centerContinuous"/>
    </xf>
    <xf numFmtId="0" fontId="4" fillId="3" borderId="3" xfId="4" applyFont="1" applyFill="1" applyBorder="1" applyAlignment="1" applyProtection="1">
      <alignment horizontal="left"/>
    </xf>
    <xf numFmtId="0" fontId="4" fillId="3" borderId="3" xfId="4" applyFont="1" applyFill="1" applyBorder="1" applyAlignment="1" applyProtection="1">
      <alignment horizontal="left" wrapText="1"/>
    </xf>
    <xf numFmtId="0" fontId="5" fillId="0" borderId="0" xfId="4" applyFont="1" applyProtection="1"/>
    <xf numFmtId="0" fontId="6" fillId="0" borderId="5" xfId="4" applyFont="1" applyBorder="1" applyAlignment="1" applyProtection="1">
      <alignment horizontal="center" vertical="center"/>
    </xf>
    <xf numFmtId="0" fontId="7" fillId="0" borderId="0" xfId="4" applyFont="1"/>
    <xf numFmtId="9" fontId="6" fillId="4" borderId="16" xfId="4" applyNumberFormat="1" applyFont="1" applyFill="1" applyBorder="1" applyAlignment="1" applyProtection="1">
      <alignment horizontal="centerContinuous" wrapText="1"/>
    </xf>
    <xf numFmtId="0" fontId="6" fillId="4" borderId="15" xfId="4" applyFont="1" applyFill="1" applyBorder="1" applyAlignment="1" applyProtection="1">
      <alignment horizontal="centerContinuous" wrapText="1"/>
    </xf>
    <xf numFmtId="0" fontId="6" fillId="4" borderId="5" xfId="4" applyFont="1" applyFill="1" applyBorder="1" applyAlignment="1" applyProtection="1">
      <alignment horizontal="centerContinuous" wrapText="1"/>
    </xf>
    <xf numFmtId="0" fontId="0" fillId="6" borderId="1" xfId="0" applyFont="1" applyFill="1" applyBorder="1"/>
    <xf numFmtId="164" fontId="10" fillId="5" borderId="11" xfId="1" applyNumberFormat="1" applyFont="1" applyFill="1" applyBorder="1" applyProtection="1"/>
    <xf numFmtId="0" fontId="7" fillId="0" borderId="7" xfId="1" applyFont="1" applyBorder="1" applyAlignment="1" applyProtection="1">
      <alignment horizontal="center"/>
    </xf>
    <xf numFmtId="164" fontId="10" fillId="5" borderId="6" xfId="1" applyNumberFormat="1" applyFont="1" applyFill="1" applyBorder="1" applyProtection="1"/>
    <xf numFmtId="0" fontId="11" fillId="3" borderId="0" xfId="1" applyFont="1" applyFill="1" applyAlignment="1" applyProtection="1">
      <alignment horizontal="center" vertical="center" wrapText="1"/>
    </xf>
    <xf numFmtId="164" fontId="13" fillId="3" borderId="0" xfId="1" applyNumberFormat="1" applyFont="1" applyFill="1" applyProtection="1"/>
    <xf numFmtId="6" fontId="4" fillId="3" borderId="12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9" fontId="6" fillId="5" borderId="10" xfId="4" applyNumberFormat="1" applyFont="1" applyFill="1" applyBorder="1" applyAlignment="1" applyProtection="1">
      <alignment horizontal="center" vertical="center" wrapText="1"/>
    </xf>
    <xf numFmtId="0" fontId="7" fillId="0" borderId="0" xfId="4" applyFont="1" applyAlignment="1">
      <alignment horizontal="center" vertical="center"/>
    </xf>
    <xf numFmtId="9" fontId="4" fillId="3" borderId="12" xfId="4" applyNumberFormat="1" applyFont="1" applyFill="1" applyBorder="1" applyAlignment="1" applyProtection="1">
      <alignment horizontal="centerContinuous" vertical="center" wrapText="1"/>
    </xf>
    <xf numFmtId="164" fontId="15" fillId="4" borderId="1" xfId="1" applyNumberFormat="1" applyFont="1" applyFill="1" applyBorder="1" applyProtection="1"/>
    <xf numFmtId="0" fontId="9" fillId="7" borderId="2" xfId="1" applyFont="1" applyFill="1" applyBorder="1" applyAlignment="1" applyProtection="1">
      <alignment horizontal="center" vertical="center" wrapText="1"/>
    </xf>
    <xf numFmtId="0" fontId="1" fillId="6" borderId="2" xfId="0" applyFont="1" applyFill="1" applyBorder="1"/>
    <xf numFmtId="0" fontId="9" fillId="8" borderId="2" xfId="1" applyFont="1" applyFill="1" applyBorder="1" applyAlignment="1" applyProtection="1">
      <alignment horizontal="center" vertical="center" wrapText="1"/>
    </xf>
    <xf numFmtId="0" fontId="7" fillId="0" borderId="17" xfId="1" applyFont="1" applyBorder="1" applyAlignment="1" applyProtection="1">
      <alignment horizontal="center" vertical="center" wrapText="1"/>
    </xf>
    <xf numFmtId="164" fontId="15" fillId="4" borderId="4" xfId="1" applyNumberFormat="1" applyFont="1" applyFill="1" applyBorder="1" applyProtection="1"/>
    <xf numFmtId="164" fontId="10" fillId="5" borderId="18" xfId="1" applyNumberFormat="1" applyFont="1" applyFill="1" applyBorder="1" applyProtection="1"/>
    <xf numFmtId="164" fontId="7" fillId="5" borderId="22" xfId="1" applyNumberFormat="1" applyFont="1" applyFill="1" applyBorder="1" applyAlignment="1" applyProtection="1">
      <alignment horizontal="center" vertical="center"/>
    </xf>
    <xf numFmtId="0" fontId="17" fillId="0" borderId="22" xfId="0" applyFont="1" applyBorder="1"/>
    <xf numFmtId="0" fontId="16" fillId="6" borderId="22" xfId="0" applyFont="1" applyFill="1" applyBorder="1" applyAlignment="1">
      <alignment horizontal="center" vertical="center" wrapText="1" shrinkToFit="1"/>
    </xf>
    <xf numFmtId="0" fontId="16" fillId="2" borderId="22" xfId="0" applyNumberFormat="1" applyFont="1" applyFill="1" applyBorder="1" applyAlignment="1">
      <alignment horizontal="center" vertical="center" wrapText="1" shrinkToFit="1"/>
    </xf>
    <xf numFmtId="6" fontId="16" fillId="2" borderId="22" xfId="0" applyNumberFormat="1" applyFont="1" applyFill="1" applyBorder="1" applyAlignment="1">
      <alignment horizontal="center" vertical="center" wrapText="1" shrinkToFit="1"/>
    </xf>
    <xf numFmtId="0" fontId="0" fillId="9" borderId="0" xfId="0" applyFont="1" applyFill="1"/>
    <xf numFmtId="164" fontId="20" fillId="9" borderId="3" xfId="6" applyNumberFormat="1" applyFont="1" applyFill="1" applyBorder="1" applyAlignment="1" applyProtection="1">
      <alignment horizontal="centerContinuous" vertical="center" wrapText="1"/>
    </xf>
    <xf numFmtId="0" fontId="0" fillId="0" borderId="0" xfId="4" applyFont="1" applyFill="1" applyProtection="1"/>
    <xf numFmtId="0" fontId="0" fillId="0" borderId="0" xfId="0" applyFont="1" applyFill="1"/>
    <xf numFmtId="0" fontId="1" fillId="9" borderId="23" xfId="4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/>
    </xf>
    <xf numFmtId="0" fontId="7" fillId="0" borderId="9" xfId="1" applyFont="1" applyFill="1" applyBorder="1" applyAlignment="1" applyProtection="1">
      <alignment horizontal="center"/>
    </xf>
    <xf numFmtId="0" fontId="7" fillId="10" borderId="1" xfId="1" applyFont="1" applyFill="1" applyBorder="1" applyAlignment="1" applyProtection="1">
      <alignment horizontal="center" vertical="center" wrapText="1"/>
    </xf>
    <xf numFmtId="164" fontId="16" fillId="11" borderId="2" xfId="0" applyNumberFormat="1" applyFont="1" applyFill="1" applyBorder="1" applyAlignment="1">
      <alignment horizontal="center" vertical="center"/>
    </xf>
    <xf numFmtId="164" fontId="16" fillId="11" borderId="4" xfId="0" applyNumberFormat="1" applyFont="1" applyFill="1" applyBorder="1" applyAlignment="1">
      <alignment horizontal="center" vertical="center"/>
    </xf>
    <xf numFmtId="164" fontId="16" fillId="11" borderId="3" xfId="0" applyNumberFormat="1" applyFont="1" applyFill="1" applyBorder="1" applyAlignment="1">
      <alignment horizontal="center" vertical="center"/>
    </xf>
    <xf numFmtId="0" fontId="16" fillId="11" borderId="22" xfId="0" applyNumberFormat="1" applyFont="1" applyFill="1" applyBorder="1" applyAlignment="1">
      <alignment horizontal="center" vertical="center" wrapText="1" shrinkToFit="1"/>
    </xf>
    <xf numFmtId="0" fontId="9" fillId="10" borderId="26" xfId="1" applyFont="1" applyFill="1" applyBorder="1" applyAlignment="1" applyProtection="1">
      <alignment horizontal="center" vertical="center" wrapText="1"/>
    </xf>
    <xf numFmtId="9" fontId="4" fillId="3" borderId="12" xfId="4" applyNumberFormat="1" applyFont="1" applyFill="1" applyBorder="1" applyAlignment="1" applyProtection="1">
      <alignment horizontal="center" vertical="center" wrapText="1"/>
    </xf>
    <xf numFmtId="164" fontId="29" fillId="12" borderId="31" xfId="1" applyNumberFormat="1" applyFont="1" applyFill="1" applyBorder="1" applyProtection="1"/>
    <xf numFmtId="164" fontId="29" fillId="12" borderId="32" xfId="1" applyNumberFormat="1" applyFont="1" applyFill="1" applyBorder="1" applyProtection="1"/>
    <xf numFmtId="164" fontId="33" fillId="11" borderId="36" xfId="0" applyNumberFormat="1" applyFont="1" applyFill="1" applyBorder="1" applyAlignment="1">
      <alignment horizontal="center" vertical="center"/>
    </xf>
    <xf numFmtId="164" fontId="33" fillId="11" borderId="37" xfId="0" applyNumberFormat="1" applyFont="1" applyFill="1" applyBorder="1" applyAlignment="1">
      <alignment horizontal="center" vertical="center"/>
    </xf>
    <xf numFmtId="6" fontId="15" fillId="14" borderId="1" xfId="4" applyNumberFormat="1" applyFont="1" applyFill="1" applyBorder="1"/>
    <xf numFmtId="9" fontId="3" fillId="5" borderId="38" xfId="4" applyNumberFormat="1" applyFont="1" applyFill="1" applyBorder="1" applyAlignment="1" applyProtection="1">
      <alignment horizontal="center" wrapText="1"/>
    </xf>
    <xf numFmtId="0" fontId="35" fillId="0" borderId="2" xfId="4" applyFont="1" applyBorder="1" applyAlignment="1">
      <alignment horizontal="left" wrapText="1"/>
    </xf>
    <xf numFmtId="0" fontId="35" fillId="0" borderId="3" xfId="4" applyFont="1" applyBorder="1" applyAlignment="1">
      <alignment horizontal="left" wrapText="1"/>
    </xf>
    <xf numFmtId="0" fontId="35" fillId="0" borderId="4" xfId="4" applyFont="1" applyBorder="1" applyAlignment="1">
      <alignment horizontal="left" wrapText="1"/>
    </xf>
    <xf numFmtId="164" fontId="11" fillId="3" borderId="33" xfId="1" applyNumberFormat="1" applyFont="1" applyFill="1" applyBorder="1" applyAlignment="1" applyProtection="1">
      <alignment horizontal="center" vertical="center"/>
    </xf>
    <xf numFmtId="9" fontId="9" fillId="4" borderId="34" xfId="4" applyNumberFormat="1" applyFont="1" applyFill="1" applyBorder="1" applyAlignment="1" applyProtection="1">
      <alignment horizontal="center" wrapText="1"/>
    </xf>
    <xf numFmtId="9" fontId="9" fillId="4" borderId="35" xfId="4" applyNumberFormat="1" applyFont="1" applyFill="1" applyBorder="1" applyAlignment="1" applyProtection="1">
      <alignment horizontal="center" wrapText="1"/>
    </xf>
    <xf numFmtId="164" fontId="32" fillId="13" borderId="36" xfId="0" applyNumberFormat="1" applyFont="1" applyFill="1" applyBorder="1" applyAlignment="1">
      <alignment horizontal="center" vertical="center"/>
    </xf>
    <xf numFmtId="164" fontId="32" fillId="13" borderId="37" xfId="0" applyNumberFormat="1" applyFont="1" applyFill="1" applyBorder="1" applyAlignment="1">
      <alignment horizontal="center" vertical="center"/>
    </xf>
    <xf numFmtId="164" fontId="16" fillId="7" borderId="2" xfId="0" applyNumberFormat="1" applyFont="1" applyFill="1" applyBorder="1" applyAlignment="1">
      <alignment horizontal="center" vertical="center"/>
    </xf>
    <xf numFmtId="164" fontId="16" fillId="7" borderId="4" xfId="0" applyNumberFormat="1" applyFont="1" applyFill="1" applyBorder="1" applyAlignment="1">
      <alignment horizontal="center" vertical="center"/>
    </xf>
    <xf numFmtId="164" fontId="32" fillId="13" borderId="36" xfId="0" applyNumberFormat="1" applyFont="1" applyFill="1" applyBorder="1" applyAlignment="1">
      <alignment horizontal="center" vertical="center" wrapText="1"/>
    </xf>
    <xf numFmtId="0" fontId="34" fillId="13" borderId="37" xfId="0" applyFont="1" applyFill="1" applyBorder="1" applyAlignment="1">
      <alignment horizontal="center" vertical="center" wrapText="1"/>
    </xf>
    <xf numFmtId="9" fontId="32" fillId="13" borderId="36" xfId="0" applyNumberFormat="1" applyFont="1" applyFill="1" applyBorder="1" applyAlignment="1">
      <alignment horizontal="center" vertical="center" wrapText="1"/>
    </xf>
    <xf numFmtId="9" fontId="34" fillId="13" borderId="37" xfId="0" applyNumberFormat="1" applyFont="1" applyFill="1" applyBorder="1" applyAlignment="1">
      <alignment horizontal="center" vertical="center" wrapText="1"/>
    </xf>
    <xf numFmtId="9" fontId="4" fillId="3" borderId="12" xfId="4" applyNumberFormat="1" applyFont="1" applyFill="1" applyBorder="1" applyAlignment="1" applyProtection="1">
      <alignment horizontal="center" vertical="center" wrapText="1"/>
    </xf>
    <xf numFmtId="9" fontId="4" fillId="3" borderId="21" xfId="4" applyNumberFormat="1" applyFont="1" applyFill="1" applyBorder="1" applyAlignment="1" applyProtection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/>
    </xf>
    <xf numFmtId="164" fontId="16" fillId="8" borderId="2" xfId="0" applyNumberFormat="1" applyFont="1" applyFill="1" applyBorder="1" applyAlignment="1">
      <alignment horizontal="center" vertical="center"/>
    </xf>
    <xf numFmtId="164" fontId="16" fillId="8" borderId="4" xfId="0" applyNumberFormat="1" applyFont="1" applyFill="1" applyBorder="1" applyAlignment="1">
      <alignment horizontal="center" vertical="center"/>
    </xf>
    <xf numFmtId="9" fontId="8" fillId="4" borderId="2" xfId="1" applyNumberFormat="1" applyFont="1" applyFill="1" applyBorder="1" applyAlignment="1" applyProtection="1">
      <alignment horizontal="center" vertical="center" wrapText="1"/>
    </xf>
    <xf numFmtId="9" fontId="8" fillId="4" borderId="4" xfId="1" applyNumberFormat="1" applyFont="1" applyFill="1" applyBorder="1" applyAlignment="1" applyProtection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center" wrapText="1" shrinkToFit="1"/>
    </xf>
    <xf numFmtId="0" fontId="26" fillId="0" borderId="28" xfId="0" applyNumberFormat="1" applyFont="1" applyFill="1" applyBorder="1" applyAlignment="1">
      <alignment horizontal="center" vertical="center" wrapText="1" shrinkToFit="1"/>
    </xf>
    <xf numFmtId="0" fontId="26" fillId="0" borderId="29" xfId="0" applyNumberFormat="1" applyFont="1" applyFill="1" applyBorder="1" applyAlignment="1">
      <alignment horizontal="center" vertical="center" wrapText="1" shrinkToFit="1"/>
    </xf>
    <xf numFmtId="9" fontId="27" fillId="12" borderId="7" xfId="4" applyNumberFormat="1" applyFont="1" applyFill="1" applyBorder="1" applyAlignment="1" applyProtection="1">
      <alignment horizontal="center" vertical="center" wrapText="1"/>
    </xf>
    <xf numFmtId="9" fontId="27" fillId="12" borderId="30" xfId="4" applyNumberFormat="1" applyFont="1" applyFill="1" applyBorder="1" applyAlignment="1" applyProtection="1">
      <alignment horizontal="center" vertical="center" wrapText="1"/>
    </xf>
    <xf numFmtId="9" fontId="16" fillId="10" borderId="2" xfId="0" applyNumberFormat="1" applyFont="1" applyFill="1" applyBorder="1" applyAlignment="1">
      <alignment horizontal="center" vertical="center" wrapText="1"/>
    </xf>
    <xf numFmtId="9" fontId="0" fillId="10" borderId="4" xfId="0" applyNumberFormat="1" applyFill="1" applyBorder="1" applyAlignment="1">
      <alignment horizontal="center" vertical="center" wrapText="1"/>
    </xf>
    <xf numFmtId="0" fontId="28" fillId="12" borderId="2" xfId="1" applyFont="1" applyFill="1" applyBorder="1" applyAlignment="1" applyProtection="1">
      <alignment horizontal="center" vertical="center" wrapText="1"/>
    </xf>
    <xf numFmtId="0" fontId="28" fillId="12" borderId="4" xfId="1" applyFont="1" applyFill="1" applyBorder="1" applyAlignment="1" applyProtection="1">
      <alignment horizontal="center" vertical="center" wrapText="1"/>
    </xf>
    <xf numFmtId="9" fontId="30" fillId="12" borderId="34" xfId="4" applyNumberFormat="1" applyFont="1" applyFill="1" applyBorder="1" applyAlignment="1" applyProtection="1">
      <alignment horizontal="center" wrapText="1"/>
    </xf>
    <xf numFmtId="9" fontId="30" fillId="12" borderId="35" xfId="4" applyNumberFormat="1" applyFont="1" applyFill="1" applyBorder="1" applyAlignment="1" applyProtection="1">
      <alignment horizontal="center" wrapText="1"/>
    </xf>
    <xf numFmtId="0" fontId="14" fillId="7" borderId="24" xfId="0" applyFont="1" applyFill="1" applyBorder="1" applyAlignment="1">
      <alignment vertical="center" textRotation="255"/>
    </xf>
    <xf numFmtId="0" fontId="14" fillId="7" borderId="25" xfId="0" applyFont="1" applyFill="1" applyBorder="1" applyAlignment="1">
      <alignment vertical="center" textRotation="255"/>
    </xf>
    <xf numFmtId="0" fontId="14" fillId="7" borderId="26" xfId="0" applyFont="1" applyFill="1" applyBorder="1" applyAlignment="1">
      <alignment vertical="center" textRotation="255"/>
    </xf>
    <xf numFmtId="0" fontId="14" fillId="8" borderId="24" xfId="0" applyFont="1" applyFill="1" applyBorder="1" applyAlignment="1">
      <alignment horizontal="center" vertical="center" textRotation="255"/>
    </xf>
    <xf numFmtId="0" fontId="14" fillId="8" borderId="25" xfId="0" applyFont="1" applyFill="1" applyBorder="1" applyAlignment="1">
      <alignment horizontal="center" vertical="center" textRotation="255"/>
    </xf>
    <xf numFmtId="0" fontId="14" fillId="8" borderId="26" xfId="0" applyFont="1" applyFill="1" applyBorder="1" applyAlignment="1">
      <alignment horizontal="center" vertical="center" textRotation="255"/>
    </xf>
    <xf numFmtId="164" fontId="11" fillId="3" borderId="14" xfId="1" applyNumberFormat="1" applyFont="1" applyFill="1" applyBorder="1" applyAlignment="1" applyProtection="1">
      <alignment horizontal="center" vertical="center"/>
    </xf>
    <xf numFmtId="164" fontId="16" fillId="8" borderId="3" xfId="0" applyNumberFormat="1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9" fontId="8" fillId="4" borderId="3" xfId="1" applyNumberFormat="1" applyFont="1" applyFill="1" applyBorder="1" applyAlignment="1" applyProtection="1">
      <alignment horizontal="center" vertical="center" wrapText="1"/>
    </xf>
    <xf numFmtId="9" fontId="18" fillId="4" borderId="19" xfId="4" applyNumberFormat="1" applyFont="1" applyFill="1" applyBorder="1" applyAlignment="1" applyProtection="1">
      <alignment horizontal="center" vertical="center" wrapText="1"/>
    </xf>
    <xf numFmtId="9" fontId="18" fillId="4" borderId="20" xfId="4" applyNumberFormat="1" applyFont="1" applyFill="1" applyBorder="1" applyAlignment="1" applyProtection="1">
      <alignment horizontal="center" vertical="center" wrapText="1"/>
    </xf>
    <xf numFmtId="164" fontId="16" fillId="7" borderId="3" xfId="0" applyNumberFormat="1" applyFont="1" applyFill="1" applyBorder="1" applyAlignment="1">
      <alignment horizontal="center" vertical="center"/>
    </xf>
    <xf numFmtId="0" fontId="24" fillId="10" borderId="24" xfId="0" applyFont="1" applyFill="1" applyBorder="1" applyAlignment="1">
      <alignment horizontal="center" vertical="center" textRotation="255" wrapText="1"/>
    </xf>
    <xf numFmtId="0" fontId="25" fillId="10" borderId="25" xfId="0" applyFont="1" applyFill="1" applyBorder="1" applyAlignment="1">
      <alignment horizontal="center" vertical="center" textRotation="255" wrapText="1"/>
    </xf>
    <xf numFmtId="0" fontId="25" fillId="10" borderId="26" xfId="0" applyFont="1" applyFill="1" applyBorder="1" applyAlignment="1">
      <alignment horizontal="center" vertical="center" textRotation="255" wrapText="1"/>
    </xf>
    <xf numFmtId="164" fontId="16" fillId="10" borderId="2" xfId="0" applyNumberFormat="1" applyFont="1" applyFill="1" applyBorder="1" applyAlignment="1">
      <alignment horizontal="center" vertical="center"/>
    </xf>
    <xf numFmtId="164" fontId="16" fillId="10" borderId="4" xfId="0" applyNumberFormat="1" applyFont="1" applyFill="1" applyBorder="1" applyAlignment="1">
      <alignment horizontal="center" vertical="center"/>
    </xf>
    <xf numFmtId="164" fontId="16" fillId="10" borderId="2" xfId="0" applyNumberFormat="1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</cellXfs>
  <cellStyles count="33">
    <cellStyle name="Currency" xfId="6" builtinId="4"/>
    <cellStyle name="Currency 2" xfId="3" xr:uid="{00000000-0005-0000-0000-000001000000}"/>
    <cellStyle name="Currency 3" xfId="2" xr:uid="{00000000-0005-0000-0000-000002000000}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Normal 2" xfId="4" xr:uid="{00000000-0005-0000-0000-00001E000000}"/>
    <cellStyle name="Normal 2 2" xfId="5" xr:uid="{00000000-0005-0000-0000-00001F000000}"/>
    <cellStyle name="Normal 3" xfId="1" xr:uid="{00000000-0005-0000-0000-000020000000}"/>
  </cellStyles>
  <dxfs count="0"/>
  <tableStyles count="0" defaultTableStyle="TableStyleMedium2" defaultPivotStyle="PivotStyleLight16"/>
  <colors>
    <mruColors>
      <color rgb="FFFFC61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47626</xdr:colOff>
      <xdr:row>5</xdr:row>
      <xdr:rowOff>26189</xdr:rowOff>
    </xdr:from>
    <xdr:ext cx="1821656" cy="155734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657220" y="1431127"/>
          <a:ext cx="1821656" cy="1557341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 i="0" u="sng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Procedures with Specialty Clinic Co-pays</a:t>
          </a:r>
          <a:r>
            <a:rPr lang="en-US" sz="1200" b="1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Cardiology tests (Echo, Stress Tests, </a:t>
          </a:r>
          <a:r>
            <a:rPr lang="en-US" sz="12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Stress Echo, Holter), Pulmonary Function Tests, EMG, EEG, Sleep Study (Outpatient)</a:t>
          </a:r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200" b="0">
            <a:ln w="9525">
              <a:solidFill>
                <a:schemeClr val="tx1"/>
              </a:solidFill>
            </a:ln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25</xdr:col>
      <xdr:colOff>45242</xdr:colOff>
      <xdr:row>11</xdr:row>
      <xdr:rowOff>83342</xdr:rowOff>
    </xdr:from>
    <xdr:ext cx="1824039" cy="10953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02461" y="3059905"/>
          <a:ext cx="1824039" cy="1095369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 i="0" u="sng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Procedures with </a:t>
          </a:r>
        </a:p>
        <a:p>
          <a:r>
            <a:rPr lang="en-US" sz="1200" b="1" i="0" u="sng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Inpatient/Ambulatory Procedure Co-pays: </a:t>
          </a:r>
          <a:r>
            <a:rPr lang="en-US" sz="12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Heart Cath, GI Lab, Interventional Radiology</a:t>
          </a:r>
          <a:endParaRPr lang="en-US" sz="1200" b="0" u="none">
            <a:ln w="9525">
              <a:solidFill>
                <a:schemeClr val="tx1"/>
              </a:solidFill>
            </a:ln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25</xdr:col>
      <xdr:colOff>59533</xdr:colOff>
      <xdr:row>15</xdr:row>
      <xdr:rowOff>71434</xdr:rowOff>
    </xdr:from>
    <xdr:ext cx="1821654" cy="86915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669127" y="4238622"/>
          <a:ext cx="1821654" cy="869154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 i="0" u="sng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Procedures with Advanced Imaging Co-pays: </a:t>
          </a:r>
          <a:r>
            <a:rPr lang="en-US" sz="1200" b="0" i="0" u="none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CT, </a:t>
          </a:r>
          <a:r>
            <a:rPr lang="en-US" sz="12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MRI, Nuclear Med Tests, PET Scans</a:t>
          </a:r>
          <a:endParaRPr lang="en-US" sz="1200" b="0" u="none">
            <a:ln w="9525">
              <a:solidFill>
                <a:schemeClr val="tx1"/>
              </a:solidFill>
            </a:ln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25</xdr:col>
      <xdr:colOff>71438</xdr:colOff>
      <xdr:row>19</xdr:row>
      <xdr:rowOff>5</xdr:rowOff>
    </xdr:from>
    <xdr:ext cx="1821656" cy="98821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681032" y="5179224"/>
          <a:ext cx="1821656" cy="988213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 i="0" u="sng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Procedures with Imaging Co-pays</a:t>
          </a:r>
          <a:r>
            <a:rPr lang="en-US" sz="12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Plain films, Barium Swallow, Bone Scan, DEXA</a:t>
          </a:r>
          <a:endParaRPr lang="en-US" sz="1200" b="0" u="none">
            <a:ln w="9525">
              <a:solidFill>
                <a:schemeClr val="tx1"/>
              </a:solidFill>
            </a:ln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8</xdr:col>
      <xdr:colOff>166688</xdr:colOff>
      <xdr:row>0</xdr:row>
      <xdr:rowOff>154781</xdr:rowOff>
    </xdr:from>
    <xdr:to>
      <xdr:col>22</xdr:col>
      <xdr:colOff>0</xdr:colOff>
      <xdr:row>0</xdr:row>
      <xdr:rowOff>166687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6000751" y="154781"/>
          <a:ext cx="10453687" cy="11906"/>
        </a:xfrm>
        <a:prstGeom prst="straightConnector1">
          <a:avLst/>
        </a:prstGeom>
        <a:ln>
          <a:solidFill>
            <a:schemeClr val="bg1"/>
          </a:solidFill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43"/>
  <sheetViews>
    <sheetView tabSelected="1" view="pageLayout" zoomScale="70" zoomScaleNormal="80" zoomScalePageLayoutView="70" workbookViewId="0">
      <selection activeCell="AE3" sqref="AE3"/>
    </sheetView>
  </sheetViews>
  <sheetFormatPr defaultColWidth="8.85546875" defaultRowHeight="15" x14ac:dyDescent="0.25"/>
  <cols>
    <col min="1" max="1" width="5.42578125" customWidth="1"/>
    <col min="2" max="2" width="22.28515625" customWidth="1"/>
    <col min="3" max="3" width="7.42578125" customWidth="1"/>
    <col min="4" max="4" width="10" customWidth="1"/>
    <col min="5" max="5" width="7.7109375" customWidth="1"/>
    <col min="6" max="6" width="9.85546875" customWidth="1"/>
    <col min="7" max="11" width="10.28515625" customWidth="1"/>
    <col min="12" max="12" width="12.5703125" customWidth="1"/>
    <col min="13" max="13" width="10.28515625" customWidth="1"/>
    <col min="14" max="15" width="11.28515625" bestFit="1" customWidth="1"/>
    <col min="16" max="16" width="11.28515625" customWidth="1"/>
    <col min="17" max="22" width="11.28515625" bestFit="1" customWidth="1"/>
    <col min="23" max="23" width="14.140625" style="1" customWidth="1"/>
    <col min="24" max="24" width="13.7109375" customWidth="1"/>
    <col min="25" max="25" width="16.85546875" customWidth="1"/>
  </cols>
  <sheetData>
    <row r="1" spans="1:238" ht="21.75" thickBot="1" x14ac:dyDescent="0.4">
      <c r="A1" s="1"/>
      <c r="B1" s="2" t="s">
        <v>0</v>
      </c>
      <c r="C1" s="20">
        <v>0</v>
      </c>
      <c r="D1" s="3"/>
      <c r="E1" s="4">
        <v>120</v>
      </c>
      <c r="F1" s="5"/>
      <c r="G1" s="6" t="s">
        <v>1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</row>
    <row r="2" spans="1:238" ht="48.75" customHeight="1" thickBot="1" x14ac:dyDescent="0.3">
      <c r="A2" s="21"/>
      <c r="B2" s="9"/>
      <c r="C2" s="101" t="s">
        <v>35</v>
      </c>
      <c r="D2" s="102"/>
      <c r="E2" s="101" t="s">
        <v>36</v>
      </c>
      <c r="F2" s="102"/>
      <c r="G2" s="101" t="s">
        <v>37</v>
      </c>
      <c r="H2" s="102"/>
      <c r="I2" s="101" t="s">
        <v>38</v>
      </c>
      <c r="J2" s="102"/>
      <c r="K2" s="101" t="s">
        <v>39</v>
      </c>
      <c r="L2" s="102"/>
      <c r="M2" s="101" t="s">
        <v>40</v>
      </c>
      <c r="N2" s="102"/>
      <c r="O2" s="101" t="s">
        <v>41</v>
      </c>
      <c r="P2" s="102"/>
      <c r="Q2" s="101" t="s">
        <v>42</v>
      </c>
      <c r="R2" s="102"/>
      <c r="S2" s="101" t="s">
        <v>43</v>
      </c>
      <c r="T2" s="102"/>
      <c r="U2" s="101" t="s">
        <v>44</v>
      </c>
      <c r="V2" s="102"/>
      <c r="W2" s="81" t="s">
        <v>55</v>
      </c>
      <c r="X2" s="82"/>
      <c r="Y2" s="22" t="s">
        <v>2</v>
      </c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</row>
    <row r="3" spans="1:238" ht="73.5" customHeight="1" x14ac:dyDescent="0.35">
      <c r="A3" s="1"/>
      <c r="B3" s="9"/>
      <c r="C3" s="61" t="s">
        <v>45</v>
      </c>
      <c r="D3" s="62"/>
      <c r="E3" s="61" t="s">
        <v>3</v>
      </c>
      <c r="F3" s="62"/>
      <c r="G3" s="11" t="s">
        <v>4</v>
      </c>
      <c r="H3" s="12"/>
      <c r="I3" s="11" t="s">
        <v>4</v>
      </c>
      <c r="J3" s="12"/>
      <c r="K3" s="11" t="s">
        <v>4</v>
      </c>
      <c r="L3" s="12"/>
      <c r="M3" s="11" t="s">
        <v>4</v>
      </c>
      <c r="N3" s="12"/>
      <c r="O3" s="11" t="s">
        <v>4</v>
      </c>
      <c r="P3" s="12"/>
      <c r="Q3" s="11" t="s">
        <v>4</v>
      </c>
      <c r="R3" s="12"/>
      <c r="S3" s="11" t="s">
        <v>4</v>
      </c>
      <c r="T3" s="12"/>
      <c r="U3" s="11" t="s">
        <v>4</v>
      </c>
      <c r="V3" s="13"/>
      <c r="W3" s="87"/>
      <c r="X3" s="88"/>
      <c r="Y3" s="56"/>
      <c r="Z3" s="57" t="s">
        <v>58</v>
      </c>
      <c r="AA3" s="58"/>
      <c r="AB3" s="59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</row>
    <row r="4" spans="1:238" s="1" customFormat="1" ht="21.75" hidden="1" customHeight="1" thickBot="1" x14ac:dyDescent="0.4">
      <c r="B4" s="2" t="s">
        <v>33</v>
      </c>
      <c r="C4" s="71">
        <v>0.2</v>
      </c>
      <c r="D4" s="72"/>
      <c r="E4" s="71">
        <v>0.2</v>
      </c>
      <c r="F4" s="72"/>
      <c r="G4" s="71">
        <v>0.2</v>
      </c>
      <c r="H4" s="72"/>
      <c r="I4" s="24">
        <v>0.2</v>
      </c>
      <c r="J4" s="3"/>
      <c r="K4" s="71">
        <v>0.3</v>
      </c>
      <c r="L4" s="72"/>
      <c r="M4" s="24">
        <v>0.3</v>
      </c>
      <c r="N4" s="3"/>
      <c r="O4" s="24">
        <v>0.4</v>
      </c>
      <c r="P4" s="3"/>
      <c r="Q4" s="24">
        <v>0.4</v>
      </c>
      <c r="R4" s="3"/>
      <c r="S4" s="24">
        <v>0.5</v>
      </c>
      <c r="T4" s="3"/>
      <c r="U4" s="24">
        <v>0.5</v>
      </c>
      <c r="V4" s="3"/>
      <c r="W4" s="24">
        <v>1</v>
      </c>
      <c r="X4" s="3"/>
      <c r="Y4" s="50">
        <v>1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</row>
    <row r="5" spans="1:238" s="40" customFormat="1" ht="22.5" hidden="1" customHeight="1" x14ac:dyDescent="0.25">
      <c r="A5" s="37"/>
      <c r="B5" s="41" t="s">
        <v>34</v>
      </c>
      <c r="C5" s="38">
        <v>15</v>
      </c>
      <c r="D5" s="38"/>
      <c r="E5" s="38">
        <v>15</v>
      </c>
      <c r="F5" s="38"/>
      <c r="G5" s="38">
        <v>15</v>
      </c>
      <c r="H5" s="38"/>
      <c r="I5" s="38">
        <v>15</v>
      </c>
      <c r="J5" s="38"/>
      <c r="K5" s="38">
        <v>20</v>
      </c>
      <c r="L5" s="38"/>
      <c r="M5" s="38">
        <v>20</v>
      </c>
      <c r="N5" s="38"/>
      <c r="O5" s="38">
        <v>25</v>
      </c>
      <c r="P5" s="38"/>
      <c r="Q5" s="38">
        <v>25</v>
      </c>
      <c r="R5" s="38"/>
      <c r="S5" s="38">
        <v>30</v>
      </c>
      <c r="T5" s="38"/>
      <c r="U5" s="38">
        <v>30</v>
      </c>
      <c r="V5" s="38"/>
      <c r="W5" s="38">
        <v>200</v>
      </c>
      <c r="X5" s="38"/>
      <c r="Y5" s="50">
        <v>1</v>
      </c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</row>
    <row r="6" spans="1:238" ht="30" customHeight="1" x14ac:dyDescent="0.25">
      <c r="A6" s="89" t="s">
        <v>5</v>
      </c>
      <c r="B6" s="26" t="s">
        <v>31</v>
      </c>
      <c r="C6" s="73">
        <v>0</v>
      </c>
      <c r="D6" s="73"/>
      <c r="E6" s="66">
        <v>7</v>
      </c>
      <c r="F6" s="73"/>
      <c r="G6" s="73">
        <v>15</v>
      </c>
      <c r="H6" s="73"/>
      <c r="I6" s="73">
        <v>15</v>
      </c>
      <c r="J6" s="73"/>
      <c r="K6" s="73">
        <v>20</v>
      </c>
      <c r="L6" s="73"/>
      <c r="M6" s="73">
        <v>20</v>
      </c>
      <c r="N6" s="73"/>
      <c r="O6" s="73">
        <v>25</v>
      </c>
      <c r="P6" s="73"/>
      <c r="Q6" s="73">
        <v>25</v>
      </c>
      <c r="R6" s="73"/>
      <c r="S6" s="73">
        <v>35</v>
      </c>
      <c r="T6" s="73"/>
      <c r="U6" s="73">
        <v>35</v>
      </c>
      <c r="V6" s="73"/>
      <c r="W6" s="73">
        <v>40</v>
      </c>
      <c r="X6" s="73"/>
      <c r="Y6" s="33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</row>
    <row r="7" spans="1:238" ht="15.75" x14ac:dyDescent="0.25">
      <c r="A7" s="90"/>
      <c r="B7" s="26" t="s">
        <v>6</v>
      </c>
      <c r="C7" s="73">
        <v>0</v>
      </c>
      <c r="D7" s="73"/>
      <c r="E7" s="66">
        <v>15</v>
      </c>
      <c r="F7" s="73"/>
      <c r="G7" s="73">
        <v>25</v>
      </c>
      <c r="H7" s="73"/>
      <c r="I7" s="73">
        <v>25</v>
      </c>
      <c r="J7" s="73"/>
      <c r="K7" s="73">
        <v>30</v>
      </c>
      <c r="L7" s="73"/>
      <c r="M7" s="73">
        <v>30</v>
      </c>
      <c r="N7" s="73"/>
      <c r="O7" s="73">
        <v>35</v>
      </c>
      <c r="P7" s="73"/>
      <c r="Q7" s="73">
        <v>35</v>
      </c>
      <c r="R7" s="73"/>
      <c r="S7" s="73">
        <v>45</v>
      </c>
      <c r="T7" s="73"/>
      <c r="U7" s="73">
        <v>45</v>
      </c>
      <c r="V7" s="73"/>
      <c r="W7" s="73">
        <v>50</v>
      </c>
      <c r="X7" s="73"/>
      <c r="Y7" s="33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</row>
    <row r="8" spans="1:238" ht="15.75" x14ac:dyDescent="0.25">
      <c r="A8" s="90"/>
      <c r="B8" s="26" t="s">
        <v>56</v>
      </c>
      <c r="C8" s="73">
        <v>0</v>
      </c>
      <c r="D8" s="73"/>
      <c r="E8" s="66">
        <v>22</v>
      </c>
      <c r="F8" s="73"/>
      <c r="G8" s="73">
        <v>100</v>
      </c>
      <c r="H8" s="73"/>
      <c r="I8" s="73">
        <v>160</v>
      </c>
      <c r="J8" s="73"/>
      <c r="K8" s="73">
        <v>235</v>
      </c>
      <c r="L8" s="73"/>
      <c r="M8" s="73">
        <v>330</v>
      </c>
      <c r="N8" s="73"/>
      <c r="O8" s="73">
        <v>450</v>
      </c>
      <c r="P8" s="73"/>
      <c r="Q8" s="73">
        <v>585</v>
      </c>
      <c r="R8" s="73"/>
      <c r="S8" s="73">
        <v>805</v>
      </c>
      <c r="T8" s="73"/>
      <c r="U8" s="73">
        <v>900</v>
      </c>
      <c r="V8" s="73"/>
      <c r="W8" s="73">
        <v>945</v>
      </c>
      <c r="X8" s="73"/>
      <c r="Y8" s="33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</row>
    <row r="9" spans="1:238" s="1" customFormat="1" ht="42" customHeight="1" x14ac:dyDescent="0.25">
      <c r="A9" s="90"/>
      <c r="B9" s="26" t="s">
        <v>57</v>
      </c>
      <c r="C9" s="65">
        <v>0</v>
      </c>
      <c r="D9" s="66"/>
      <c r="E9" s="103">
        <v>30</v>
      </c>
      <c r="F9" s="66"/>
      <c r="G9" s="65">
        <v>90</v>
      </c>
      <c r="H9" s="66"/>
      <c r="I9" s="65">
        <v>130</v>
      </c>
      <c r="J9" s="66"/>
      <c r="K9" s="65">
        <v>185</v>
      </c>
      <c r="L9" s="66"/>
      <c r="M9" s="65">
        <v>250</v>
      </c>
      <c r="N9" s="66"/>
      <c r="O9" s="65">
        <v>335</v>
      </c>
      <c r="P9" s="66"/>
      <c r="Q9" s="65">
        <v>425</v>
      </c>
      <c r="R9" s="66"/>
      <c r="S9" s="65">
        <v>580</v>
      </c>
      <c r="T9" s="66"/>
      <c r="U9" s="65">
        <v>645</v>
      </c>
      <c r="V9" s="66"/>
      <c r="W9" s="65">
        <v>680</v>
      </c>
      <c r="X9" s="66"/>
      <c r="Y9" s="33"/>
    </row>
    <row r="10" spans="1:238" ht="15.75" x14ac:dyDescent="0.25">
      <c r="A10" s="90"/>
      <c r="B10" s="26" t="s">
        <v>7</v>
      </c>
      <c r="C10" s="65">
        <v>0</v>
      </c>
      <c r="D10" s="66"/>
      <c r="E10" s="103">
        <v>22</v>
      </c>
      <c r="F10" s="66"/>
      <c r="G10" s="65">
        <v>60</v>
      </c>
      <c r="H10" s="66"/>
      <c r="I10" s="65">
        <v>80</v>
      </c>
      <c r="J10" s="66"/>
      <c r="K10" s="65">
        <v>110</v>
      </c>
      <c r="L10" s="66"/>
      <c r="M10" s="65">
        <v>140</v>
      </c>
      <c r="N10" s="66"/>
      <c r="O10" s="65">
        <v>185</v>
      </c>
      <c r="P10" s="66"/>
      <c r="Q10" s="65">
        <v>230</v>
      </c>
      <c r="R10" s="66"/>
      <c r="S10" s="65">
        <v>315</v>
      </c>
      <c r="T10" s="66"/>
      <c r="U10" s="65">
        <v>345</v>
      </c>
      <c r="V10" s="66"/>
      <c r="W10" s="65">
        <v>365</v>
      </c>
      <c r="X10" s="66"/>
      <c r="Y10" s="33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</row>
    <row r="11" spans="1:238" ht="15.75" x14ac:dyDescent="0.25">
      <c r="A11" s="90"/>
      <c r="B11" s="26" t="s">
        <v>28</v>
      </c>
      <c r="C11" s="65">
        <v>0</v>
      </c>
      <c r="D11" s="66"/>
      <c r="E11" s="103">
        <v>5</v>
      </c>
      <c r="F11" s="66"/>
      <c r="G11" s="65">
        <v>10</v>
      </c>
      <c r="H11" s="66"/>
      <c r="I11" s="65">
        <v>10</v>
      </c>
      <c r="J11" s="66"/>
      <c r="K11" s="65">
        <v>15</v>
      </c>
      <c r="L11" s="66"/>
      <c r="M11" s="65">
        <v>15</v>
      </c>
      <c r="N11" s="66"/>
      <c r="O11" s="65">
        <v>20</v>
      </c>
      <c r="P11" s="66"/>
      <c r="Q11" s="65">
        <v>20</v>
      </c>
      <c r="R11" s="66"/>
      <c r="S11" s="65">
        <v>30</v>
      </c>
      <c r="T11" s="66"/>
      <c r="U11" s="65">
        <v>30</v>
      </c>
      <c r="V11" s="66"/>
      <c r="W11" s="65">
        <v>35</v>
      </c>
      <c r="X11" s="66"/>
      <c r="Y11" s="3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</row>
    <row r="12" spans="1:238" s="1" customFormat="1" ht="16.5" thickBot="1" x14ac:dyDescent="0.3">
      <c r="A12" s="91"/>
      <c r="B12" s="26" t="s">
        <v>51</v>
      </c>
      <c r="C12" s="65">
        <v>0</v>
      </c>
      <c r="D12" s="66"/>
      <c r="E12" s="65">
        <v>0</v>
      </c>
      <c r="F12" s="66"/>
      <c r="G12" s="65">
        <v>0</v>
      </c>
      <c r="H12" s="66"/>
      <c r="I12" s="65">
        <v>0</v>
      </c>
      <c r="J12" s="66"/>
      <c r="K12" s="65">
        <v>0</v>
      </c>
      <c r="L12" s="66"/>
      <c r="M12" s="65">
        <v>0</v>
      </c>
      <c r="N12" s="66"/>
      <c r="O12" s="65">
        <v>0</v>
      </c>
      <c r="P12" s="66"/>
      <c r="Q12" s="65">
        <v>0</v>
      </c>
      <c r="R12" s="66"/>
      <c r="S12" s="65">
        <v>0</v>
      </c>
      <c r="T12" s="66"/>
      <c r="U12" s="65">
        <v>0</v>
      </c>
      <c r="V12" s="66"/>
      <c r="W12" s="65">
        <v>0</v>
      </c>
      <c r="X12" s="66"/>
      <c r="Y12" s="33"/>
    </row>
    <row r="13" spans="1:238" ht="59.25" customHeight="1" x14ac:dyDescent="0.25">
      <c r="A13" s="14"/>
      <c r="B13" s="27"/>
      <c r="C13" s="99"/>
      <c r="D13" s="98"/>
      <c r="E13" s="97"/>
      <c r="F13" s="98"/>
      <c r="G13" s="99"/>
      <c r="H13" s="98"/>
      <c r="I13" s="99"/>
      <c r="J13" s="98"/>
      <c r="K13" s="99"/>
      <c r="L13" s="98"/>
      <c r="M13" s="99"/>
      <c r="N13" s="98"/>
      <c r="O13" s="99"/>
      <c r="P13" s="98"/>
      <c r="Q13" s="99"/>
      <c r="R13" s="98"/>
      <c r="S13" s="99"/>
      <c r="T13" s="98"/>
      <c r="U13" s="99"/>
      <c r="V13" s="98"/>
      <c r="W13" s="87" t="s">
        <v>54</v>
      </c>
      <c r="X13" s="88"/>
      <c r="Y13" s="34" t="s">
        <v>8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</row>
    <row r="14" spans="1:238" ht="30" x14ac:dyDescent="0.25">
      <c r="A14" s="92" t="s">
        <v>9</v>
      </c>
      <c r="B14" s="28" t="s">
        <v>32</v>
      </c>
      <c r="C14" s="74">
        <v>15</v>
      </c>
      <c r="D14" s="75"/>
      <c r="E14" s="74">
        <v>15</v>
      </c>
      <c r="F14" s="75"/>
      <c r="G14" s="74">
        <v>15</v>
      </c>
      <c r="H14" s="75"/>
      <c r="I14" s="74">
        <v>15</v>
      </c>
      <c r="J14" s="75"/>
      <c r="K14" s="74">
        <v>15</v>
      </c>
      <c r="L14" s="75"/>
      <c r="M14" s="74">
        <v>22</v>
      </c>
      <c r="N14" s="75"/>
      <c r="O14" s="74">
        <v>26</v>
      </c>
      <c r="P14" s="75"/>
      <c r="Q14" s="74">
        <v>28</v>
      </c>
      <c r="R14" s="75"/>
      <c r="S14" s="74">
        <v>36</v>
      </c>
      <c r="T14" s="75"/>
      <c r="U14" s="74">
        <v>38</v>
      </c>
      <c r="V14" s="75"/>
      <c r="W14" s="63">
        <v>40</v>
      </c>
      <c r="X14" s="64"/>
      <c r="Y14" s="35" t="s">
        <v>52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</row>
    <row r="15" spans="1:238" ht="15.75" x14ac:dyDescent="0.25">
      <c r="A15" s="93"/>
      <c r="B15" s="28" t="s">
        <v>10</v>
      </c>
      <c r="C15" s="74">
        <v>30</v>
      </c>
      <c r="D15" s="75"/>
      <c r="E15" s="96">
        <v>30</v>
      </c>
      <c r="F15" s="75"/>
      <c r="G15" s="74">
        <v>30</v>
      </c>
      <c r="H15" s="75"/>
      <c r="I15" s="74">
        <v>30</v>
      </c>
      <c r="J15" s="75"/>
      <c r="K15" s="74">
        <v>30</v>
      </c>
      <c r="L15" s="75"/>
      <c r="M15" s="74">
        <v>35</v>
      </c>
      <c r="N15" s="75"/>
      <c r="O15" s="74">
        <v>35</v>
      </c>
      <c r="P15" s="75"/>
      <c r="Q15" s="74">
        <v>35</v>
      </c>
      <c r="R15" s="75"/>
      <c r="S15" s="74">
        <v>45</v>
      </c>
      <c r="T15" s="75"/>
      <c r="U15" s="74">
        <v>45</v>
      </c>
      <c r="V15" s="75"/>
      <c r="W15" s="63">
        <v>50</v>
      </c>
      <c r="X15" s="64"/>
      <c r="Y15" s="35" t="s">
        <v>52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</row>
    <row r="16" spans="1:238" ht="15.75" x14ac:dyDescent="0.25">
      <c r="A16" s="93"/>
      <c r="B16" s="28" t="s">
        <v>56</v>
      </c>
      <c r="C16" s="74">
        <v>235</v>
      </c>
      <c r="D16" s="75"/>
      <c r="E16" s="96">
        <v>235</v>
      </c>
      <c r="F16" s="75"/>
      <c r="G16" s="74">
        <v>235</v>
      </c>
      <c r="H16" s="75"/>
      <c r="I16" s="74">
        <v>235</v>
      </c>
      <c r="J16" s="75"/>
      <c r="K16" s="74">
        <v>235</v>
      </c>
      <c r="L16" s="75"/>
      <c r="M16" s="74">
        <v>330</v>
      </c>
      <c r="N16" s="75"/>
      <c r="O16" s="74">
        <v>450</v>
      </c>
      <c r="P16" s="75"/>
      <c r="Q16" s="74">
        <v>585</v>
      </c>
      <c r="R16" s="75"/>
      <c r="S16" s="74">
        <v>805</v>
      </c>
      <c r="T16" s="75"/>
      <c r="U16" s="74">
        <v>900</v>
      </c>
      <c r="V16" s="75"/>
      <c r="W16" s="63">
        <v>945</v>
      </c>
      <c r="X16" s="64"/>
      <c r="Y16" s="36" t="s">
        <v>11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</row>
    <row r="17" spans="1:238" ht="42" customHeight="1" x14ac:dyDescent="0.25">
      <c r="A17" s="93"/>
      <c r="B17" s="28" t="s">
        <v>57</v>
      </c>
      <c r="C17" s="74">
        <v>185</v>
      </c>
      <c r="D17" s="75"/>
      <c r="E17" s="96">
        <v>185</v>
      </c>
      <c r="F17" s="75"/>
      <c r="G17" s="74">
        <v>185</v>
      </c>
      <c r="H17" s="75"/>
      <c r="I17" s="74">
        <v>185</v>
      </c>
      <c r="J17" s="75"/>
      <c r="K17" s="74">
        <v>185</v>
      </c>
      <c r="L17" s="75"/>
      <c r="M17" s="74">
        <v>250</v>
      </c>
      <c r="N17" s="75"/>
      <c r="O17" s="74">
        <v>335</v>
      </c>
      <c r="P17" s="75"/>
      <c r="Q17" s="74">
        <v>425</v>
      </c>
      <c r="R17" s="75"/>
      <c r="S17" s="74">
        <v>580</v>
      </c>
      <c r="T17" s="75"/>
      <c r="U17" s="74">
        <v>645</v>
      </c>
      <c r="V17" s="75"/>
      <c r="W17" s="63">
        <v>680</v>
      </c>
      <c r="X17" s="64"/>
      <c r="Y17" s="36" t="s">
        <v>12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</row>
    <row r="18" spans="1:238" ht="15.75" x14ac:dyDescent="0.25">
      <c r="A18" s="93"/>
      <c r="B18" s="28" t="s">
        <v>7</v>
      </c>
      <c r="C18" s="74">
        <v>110</v>
      </c>
      <c r="D18" s="75"/>
      <c r="E18" s="96">
        <v>110</v>
      </c>
      <c r="F18" s="75"/>
      <c r="G18" s="74">
        <v>110</v>
      </c>
      <c r="H18" s="75"/>
      <c r="I18" s="74">
        <v>110</v>
      </c>
      <c r="J18" s="75"/>
      <c r="K18" s="74">
        <v>110</v>
      </c>
      <c r="L18" s="75"/>
      <c r="M18" s="74">
        <v>140</v>
      </c>
      <c r="N18" s="75"/>
      <c r="O18" s="74">
        <v>185</v>
      </c>
      <c r="P18" s="75"/>
      <c r="Q18" s="74">
        <v>230</v>
      </c>
      <c r="R18" s="75"/>
      <c r="S18" s="74">
        <v>315</v>
      </c>
      <c r="T18" s="75"/>
      <c r="U18" s="74">
        <v>345</v>
      </c>
      <c r="V18" s="75"/>
      <c r="W18" s="63">
        <v>365</v>
      </c>
      <c r="X18" s="64"/>
      <c r="Y18" s="36" t="s">
        <v>12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</row>
    <row r="19" spans="1:238" s="1" customFormat="1" ht="15.75" customHeight="1" x14ac:dyDescent="0.25">
      <c r="A19" s="93"/>
      <c r="B19" s="28" t="s">
        <v>29</v>
      </c>
      <c r="C19" s="74">
        <v>7</v>
      </c>
      <c r="D19" s="75"/>
      <c r="E19" s="96">
        <v>7</v>
      </c>
      <c r="F19" s="75"/>
      <c r="G19" s="74">
        <v>7</v>
      </c>
      <c r="H19" s="75"/>
      <c r="I19" s="74">
        <v>7</v>
      </c>
      <c r="J19" s="75"/>
      <c r="K19" s="74">
        <v>7</v>
      </c>
      <c r="L19" s="75"/>
      <c r="M19" s="74">
        <v>15</v>
      </c>
      <c r="N19" s="75"/>
      <c r="O19" s="74">
        <v>20</v>
      </c>
      <c r="P19" s="75"/>
      <c r="Q19" s="74">
        <v>20</v>
      </c>
      <c r="R19" s="75"/>
      <c r="S19" s="74">
        <v>30</v>
      </c>
      <c r="T19" s="75"/>
      <c r="U19" s="74">
        <v>30</v>
      </c>
      <c r="V19" s="75"/>
      <c r="W19" s="63">
        <v>35</v>
      </c>
      <c r="X19" s="64"/>
      <c r="Y19" s="35" t="s">
        <v>13</v>
      </c>
    </row>
    <row r="20" spans="1:238" ht="15.75" customHeight="1" x14ac:dyDescent="0.25">
      <c r="A20" s="93"/>
      <c r="B20" s="28" t="s">
        <v>30</v>
      </c>
      <c r="C20" s="74">
        <v>10</v>
      </c>
      <c r="D20" s="75"/>
      <c r="E20" s="96">
        <v>10</v>
      </c>
      <c r="F20" s="75"/>
      <c r="G20" s="74">
        <v>10</v>
      </c>
      <c r="H20" s="75"/>
      <c r="I20" s="74">
        <v>10</v>
      </c>
      <c r="J20" s="75"/>
      <c r="K20" s="74">
        <v>10</v>
      </c>
      <c r="L20" s="75"/>
      <c r="M20" s="74">
        <v>15</v>
      </c>
      <c r="N20" s="75"/>
      <c r="O20" s="74">
        <v>20</v>
      </c>
      <c r="P20" s="75"/>
      <c r="Q20" s="74">
        <v>20</v>
      </c>
      <c r="R20" s="75"/>
      <c r="S20" s="74">
        <v>30</v>
      </c>
      <c r="T20" s="75"/>
      <c r="U20" s="74">
        <v>30</v>
      </c>
      <c r="V20" s="75"/>
      <c r="W20" s="63">
        <v>35</v>
      </c>
      <c r="X20" s="64"/>
      <c r="Y20" s="35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</row>
    <row r="21" spans="1:238" s="1" customFormat="1" ht="15.75" x14ac:dyDescent="0.25">
      <c r="A21" s="94"/>
      <c r="B21" s="28" t="s">
        <v>51</v>
      </c>
      <c r="C21" s="74">
        <v>0</v>
      </c>
      <c r="D21" s="75"/>
      <c r="E21" s="74">
        <v>0</v>
      </c>
      <c r="F21" s="75"/>
      <c r="G21" s="74">
        <v>0</v>
      </c>
      <c r="H21" s="75"/>
      <c r="I21" s="74">
        <v>0</v>
      </c>
      <c r="J21" s="75"/>
      <c r="K21" s="74">
        <v>0</v>
      </c>
      <c r="L21" s="75"/>
      <c r="M21" s="74">
        <v>0</v>
      </c>
      <c r="N21" s="75"/>
      <c r="O21" s="74">
        <v>0</v>
      </c>
      <c r="P21" s="75"/>
      <c r="Q21" s="74">
        <v>0</v>
      </c>
      <c r="R21" s="75"/>
      <c r="S21" s="74">
        <v>0</v>
      </c>
      <c r="T21" s="75"/>
      <c r="U21" s="74">
        <v>0</v>
      </c>
      <c r="V21" s="75"/>
      <c r="W21" s="63">
        <v>0</v>
      </c>
      <c r="X21" s="64"/>
      <c r="Y21" s="35"/>
    </row>
    <row r="22" spans="1:238" s="1" customFormat="1" ht="15.75" x14ac:dyDescent="0.25">
      <c r="A22" s="104" t="s">
        <v>9</v>
      </c>
      <c r="B22" s="44" t="s">
        <v>46</v>
      </c>
      <c r="C22" s="45"/>
      <c r="D22" s="46"/>
      <c r="E22" s="47"/>
      <c r="F22" s="46"/>
      <c r="G22" s="45"/>
      <c r="H22" s="46"/>
      <c r="I22" s="45"/>
      <c r="J22" s="46"/>
      <c r="K22" s="45"/>
      <c r="L22" s="46"/>
      <c r="M22" s="45"/>
      <c r="N22" s="46"/>
      <c r="O22" s="45"/>
      <c r="P22" s="46"/>
      <c r="Q22" s="45"/>
      <c r="R22" s="46"/>
      <c r="S22" s="45"/>
      <c r="T22" s="46"/>
      <c r="U22" s="45"/>
      <c r="V22" s="47"/>
      <c r="W22" s="53"/>
      <c r="X22" s="54"/>
      <c r="Y22" s="48"/>
    </row>
    <row r="23" spans="1:238" s="1" customFormat="1" ht="15" customHeight="1" x14ac:dyDescent="0.25">
      <c r="A23" s="105"/>
      <c r="B23" s="49" t="s">
        <v>47</v>
      </c>
      <c r="C23" s="107">
        <v>15</v>
      </c>
      <c r="D23" s="108"/>
      <c r="E23" s="107">
        <v>15</v>
      </c>
      <c r="F23" s="108"/>
      <c r="G23" s="107">
        <v>15</v>
      </c>
      <c r="H23" s="108"/>
      <c r="I23" s="107">
        <v>15</v>
      </c>
      <c r="J23" s="108"/>
      <c r="K23" s="107">
        <v>15</v>
      </c>
      <c r="L23" s="108"/>
      <c r="M23" s="109">
        <v>22</v>
      </c>
      <c r="N23" s="110"/>
      <c r="O23" s="109">
        <v>26</v>
      </c>
      <c r="P23" s="110"/>
      <c r="Q23" s="109">
        <v>28</v>
      </c>
      <c r="R23" s="110"/>
      <c r="S23" s="109">
        <v>36</v>
      </c>
      <c r="T23" s="110"/>
      <c r="U23" s="109">
        <v>38</v>
      </c>
      <c r="V23" s="110"/>
      <c r="W23" s="67">
        <v>200</v>
      </c>
      <c r="X23" s="68"/>
      <c r="Y23" s="78" t="s">
        <v>48</v>
      </c>
    </row>
    <row r="24" spans="1:238" s="1" customFormat="1" ht="30" customHeight="1" x14ac:dyDescent="0.25">
      <c r="A24" s="105"/>
      <c r="B24" s="49" t="s">
        <v>49</v>
      </c>
      <c r="C24" s="109">
        <v>30</v>
      </c>
      <c r="D24" s="110"/>
      <c r="E24" s="109">
        <v>30</v>
      </c>
      <c r="F24" s="110"/>
      <c r="G24" s="109">
        <v>30</v>
      </c>
      <c r="H24" s="110"/>
      <c r="I24" s="109">
        <v>30</v>
      </c>
      <c r="J24" s="110"/>
      <c r="K24" s="109">
        <v>30</v>
      </c>
      <c r="L24" s="110"/>
      <c r="M24" s="83">
        <v>0.3</v>
      </c>
      <c r="N24" s="84"/>
      <c r="O24" s="83">
        <v>0.35</v>
      </c>
      <c r="P24" s="84"/>
      <c r="Q24" s="83">
        <v>0.4</v>
      </c>
      <c r="R24" s="84"/>
      <c r="S24" s="83">
        <v>0.45</v>
      </c>
      <c r="T24" s="84"/>
      <c r="U24" s="83">
        <v>0.5</v>
      </c>
      <c r="V24" s="84"/>
      <c r="W24" s="69">
        <v>1</v>
      </c>
      <c r="X24" s="70"/>
      <c r="Y24" s="79"/>
    </row>
    <row r="25" spans="1:238" s="1" customFormat="1" ht="24.75" customHeight="1" x14ac:dyDescent="0.25">
      <c r="A25" s="106"/>
      <c r="B25" s="49" t="s">
        <v>50</v>
      </c>
      <c r="C25" s="109">
        <v>235</v>
      </c>
      <c r="D25" s="110"/>
      <c r="E25" s="109">
        <v>235</v>
      </c>
      <c r="F25" s="110"/>
      <c r="G25" s="109">
        <v>235</v>
      </c>
      <c r="H25" s="110"/>
      <c r="I25" s="109">
        <v>235</v>
      </c>
      <c r="J25" s="110"/>
      <c r="K25" s="109">
        <v>235</v>
      </c>
      <c r="L25" s="110"/>
      <c r="M25" s="83">
        <v>0.3</v>
      </c>
      <c r="N25" s="84"/>
      <c r="O25" s="83">
        <v>0.35</v>
      </c>
      <c r="P25" s="84"/>
      <c r="Q25" s="83">
        <v>0.4</v>
      </c>
      <c r="R25" s="84"/>
      <c r="S25" s="83">
        <v>0.45</v>
      </c>
      <c r="T25" s="84"/>
      <c r="U25" s="83">
        <v>0.5</v>
      </c>
      <c r="V25" s="84"/>
      <c r="W25" s="69">
        <v>1</v>
      </c>
      <c r="X25" s="70"/>
      <c r="Y25" s="80"/>
    </row>
    <row r="26" spans="1:238" ht="28.5" customHeight="1" x14ac:dyDescent="0.25">
      <c r="A26" s="1"/>
      <c r="B26" s="29" t="s">
        <v>14</v>
      </c>
      <c r="C26" s="76" t="s">
        <v>15</v>
      </c>
      <c r="D26" s="77"/>
      <c r="E26" s="76" t="s">
        <v>15</v>
      </c>
      <c r="F26" s="77"/>
      <c r="G26" s="76" t="s">
        <v>16</v>
      </c>
      <c r="H26" s="77"/>
      <c r="I26" s="76" t="s">
        <v>17</v>
      </c>
      <c r="J26" s="77"/>
      <c r="K26" s="76" t="s">
        <v>18</v>
      </c>
      <c r="L26" s="77"/>
      <c r="M26" s="76" t="s">
        <v>19</v>
      </c>
      <c r="N26" s="77"/>
      <c r="O26" s="76" t="s">
        <v>20</v>
      </c>
      <c r="P26" s="77"/>
      <c r="Q26" s="76" t="s">
        <v>21</v>
      </c>
      <c r="R26" s="77"/>
      <c r="S26" s="76" t="s">
        <v>22</v>
      </c>
      <c r="T26" s="77"/>
      <c r="U26" s="76" t="s">
        <v>23</v>
      </c>
      <c r="V26" s="100"/>
      <c r="W26" s="85" t="s">
        <v>53</v>
      </c>
      <c r="X26" s="86"/>
      <c r="Y26" s="32" t="s">
        <v>24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</row>
    <row r="27" spans="1:238" ht="28.5" customHeight="1" x14ac:dyDescent="0.25">
      <c r="A27" s="1"/>
      <c r="B27" s="42">
        <v>1</v>
      </c>
      <c r="C27" s="25">
        <v>0</v>
      </c>
      <c r="D27" s="25">
        <f>L27*0.4</f>
        <v>5832</v>
      </c>
      <c r="E27" s="30">
        <v>0</v>
      </c>
      <c r="F27" s="25">
        <f>L27*0.4</f>
        <v>5832</v>
      </c>
      <c r="G27" s="25">
        <f t="shared" ref="G27:G42" si="0">F27+1</f>
        <v>5833</v>
      </c>
      <c r="H27" s="25">
        <f>L27*0.62</f>
        <v>9039.6</v>
      </c>
      <c r="I27" s="25">
        <f t="shared" ref="I27:I40" si="1">H27+1</f>
        <v>9040.6</v>
      </c>
      <c r="J27" s="25">
        <f>L27*0.81</f>
        <v>11809.800000000001</v>
      </c>
      <c r="K27" s="25">
        <f t="shared" ref="K27:K40" si="2">J27+1</f>
        <v>11810.800000000001</v>
      </c>
      <c r="L27" s="55">
        <v>14580</v>
      </c>
      <c r="M27" s="25">
        <f t="shared" ref="M27:M40" si="3">L27+1</f>
        <v>14581</v>
      </c>
      <c r="N27" s="25">
        <f>L27*1.17</f>
        <v>17058.599999999999</v>
      </c>
      <c r="O27" s="25">
        <f t="shared" ref="O27:Q40" si="4">N27+1</f>
        <v>17059.599999999999</v>
      </c>
      <c r="P27" s="25">
        <f>L27*1.33</f>
        <v>19391.400000000001</v>
      </c>
      <c r="Q27" s="25">
        <f t="shared" si="4"/>
        <v>19392.400000000001</v>
      </c>
      <c r="R27" s="25">
        <f>L27*1.59</f>
        <v>23182.2</v>
      </c>
      <c r="S27" s="25">
        <f t="shared" ref="S27:S40" si="5">R27+1</f>
        <v>23183.200000000001</v>
      </c>
      <c r="T27" s="25">
        <f>L27*1.85</f>
        <v>26973</v>
      </c>
      <c r="U27" s="25">
        <f t="shared" ref="U27:U40" si="6">T27+1</f>
        <v>26974</v>
      </c>
      <c r="V27" s="25">
        <f>L27*2</f>
        <v>29160</v>
      </c>
      <c r="W27" s="51">
        <f>V27+1</f>
        <v>29161</v>
      </c>
      <c r="X27" s="52">
        <f>L27*2.5</f>
        <v>36450</v>
      </c>
      <c r="Y27" s="3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</row>
    <row r="28" spans="1:238" ht="28.5" customHeight="1" x14ac:dyDescent="0.25">
      <c r="A28" s="1"/>
      <c r="B28" s="43">
        <v>2</v>
      </c>
      <c r="C28" s="25">
        <v>0</v>
      </c>
      <c r="D28" s="25">
        <f t="shared" ref="D28:D42" si="7">L28*0.4</f>
        <v>7888</v>
      </c>
      <c r="E28" s="30">
        <v>0</v>
      </c>
      <c r="F28" s="25">
        <f t="shared" ref="F28:F42" si="8">L28*0.4</f>
        <v>7888</v>
      </c>
      <c r="G28" s="25">
        <f t="shared" si="0"/>
        <v>7889</v>
      </c>
      <c r="H28" s="25">
        <f t="shared" ref="H28:H42" si="9">L28*0.62</f>
        <v>12226.4</v>
      </c>
      <c r="I28" s="25">
        <f t="shared" si="1"/>
        <v>12227.4</v>
      </c>
      <c r="J28" s="25">
        <f t="shared" ref="J28:J42" si="10">L28*0.81</f>
        <v>15973.2</v>
      </c>
      <c r="K28" s="25">
        <f t="shared" si="2"/>
        <v>15974.2</v>
      </c>
      <c r="L28" s="55">
        <v>19720</v>
      </c>
      <c r="M28" s="25">
        <f t="shared" si="3"/>
        <v>19721</v>
      </c>
      <c r="N28" s="25">
        <f t="shared" ref="N28:N42" si="11">L28*1.17</f>
        <v>23072.399999999998</v>
      </c>
      <c r="O28" s="25">
        <f t="shared" si="4"/>
        <v>23073.399999999998</v>
      </c>
      <c r="P28" s="25">
        <f t="shared" ref="P28:P42" si="12">L28*1.33</f>
        <v>26227.600000000002</v>
      </c>
      <c r="Q28" s="25">
        <f t="shared" si="4"/>
        <v>26228.600000000002</v>
      </c>
      <c r="R28" s="25">
        <f t="shared" ref="R28:R42" si="13">L28*1.59</f>
        <v>31354.800000000003</v>
      </c>
      <c r="S28" s="25">
        <f t="shared" si="5"/>
        <v>31355.800000000003</v>
      </c>
      <c r="T28" s="25">
        <f t="shared" ref="T28:T42" si="14">L28*1.85</f>
        <v>36482</v>
      </c>
      <c r="U28" s="25">
        <f t="shared" si="6"/>
        <v>36483</v>
      </c>
      <c r="V28" s="25">
        <f t="shared" ref="V28:V42" si="15">L28*2</f>
        <v>39440</v>
      </c>
      <c r="W28" s="51">
        <f t="shared" ref="W28:W42" si="16">V28+1</f>
        <v>39441</v>
      </c>
      <c r="X28" s="52">
        <f t="shared" ref="X28:X42" si="17">L28*2.5</f>
        <v>49300</v>
      </c>
      <c r="Y28" s="15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</row>
    <row r="29" spans="1:238" ht="28.5" customHeight="1" x14ac:dyDescent="0.25">
      <c r="A29" s="1"/>
      <c r="B29" s="43">
        <v>3</v>
      </c>
      <c r="C29" s="25">
        <v>0</v>
      </c>
      <c r="D29" s="25">
        <f t="shared" si="7"/>
        <v>9944</v>
      </c>
      <c r="E29" s="30">
        <v>0</v>
      </c>
      <c r="F29" s="25">
        <f t="shared" si="8"/>
        <v>9944</v>
      </c>
      <c r="G29" s="25">
        <f t="shared" si="0"/>
        <v>9945</v>
      </c>
      <c r="H29" s="25">
        <f t="shared" si="9"/>
        <v>15413.2</v>
      </c>
      <c r="I29" s="25">
        <f t="shared" si="1"/>
        <v>15414.2</v>
      </c>
      <c r="J29" s="25">
        <f t="shared" si="10"/>
        <v>20136.600000000002</v>
      </c>
      <c r="K29" s="25">
        <f t="shared" si="2"/>
        <v>20137.600000000002</v>
      </c>
      <c r="L29" s="55">
        <v>24860</v>
      </c>
      <c r="M29" s="25">
        <f t="shared" si="3"/>
        <v>24861</v>
      </c>
      <c r="N29" s="25">
        <f t="shared" si="11"/>
        <v>29086.199999999997</v>
      </c>
      <c r="O29" s="25">
        <f t="shared" si="4"/>
        <v>29087.199999999997</v>
      </c>
      <c r="P29" s="25">
        <f t="shared" si="12"/>
        <v>33063.800000000003</v>
      </c>
      <c r="Q29" s="25">
        <f t="shared" si="4"/>
        <v>33064.800000000003</v>
      </c>
      <c r="R29" s="25">
        <f t="shared" si="13"/>
        <v>39527.4</v>
      </c>
      <c r="S29" s="25">
        <f t="shared" si="5"/>
        <v>39528.400000000001</v>
      </c>
      <c r="T29" s="25">
        <f t="shared" si="14"/>
        <v>45991</v>
      </c>
      <c r="U29" s="25">
        <f t="shared" si="6"/>
        <v>45992</v>
      </c>
      <c r="V29" s="25">
        <f t="shared" si="15"/>
        <v>49720</v>
      </c>
      <c r="W29" s="51">
        <f t="shared" si="16"/>
        <v>49721</v>
      </c>
      <c r="X29" s="52">
        <f t="shared" si="17"/>
        <v>62150</v>
      </c>
      <c r="Y29" s="15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</row>
    <row r="30" spans="1:238" ht="28.5" customHeight="1" x14ac:dyDescent="0.25">
      <c r="A30" s="1"/>
      <c r="B30" s="43">
        <v>4</v>
      </c>
      <c r="C30" s="25">
        <v>0</v>
      </c>
      <c r="D30" s="25">
        <f t="shared" si="7"/>
        <v>12000</v>
      </c>
      <c r="E30" s="30">
        <v>0</v>
      </c>
      <c r="F30" s="25">
        <f t="shared" si="8"/>
        <v>12000</v>
      </c>
      <c r="G30" s="25">
        <f t="shared" si="0"/>
        <v>12001</v>
      </c>
      <c r="H30" s="25">
        <f t="shared" si="9"/>
        <v>18600</v>
      </c>
      <c r="I30" s="25">
        <f t="shared" si="1"/>
        <v>18601</v>
      </c>
      <c r="J30" s="25">
        <f t="shared" si="10"/>
        <v>24300</v>
      </c>
      <c r="K30" s="25">
        <f t="shared" si="2"/>
        <v>24301</v>
      </c>
      <c r="L30" s="55">
        <v>30000</v>
      </c>
      <c r="M30" s="25">
        <f t="shared" si="3"/>
        <v>30001</v>
      </c>
      <c r="N30" s="25">
        <f t="shared" si="11"/>
        <v>35100</v>
      </c>
      <c r="O30" s="25">
        <f t="shared" si="4"/>
        <v>35101</v>
      </c>
      <c r="P30" s="25">
        <f t="shared" si="12"/>
        <v>39900</v>
      </c>
      <c r="Q30" s="25">
        <f t="shared" si="4"/>
        <v>39901</v>
      </c>
      <c r="R30" s="25">
        <f t="shared" si="13"/>
        <v>47700</v>
      </c>
      <c r="S30" s="25">
        <f t="shared" si="5"/>
        <v>47701</v>
      </c>
      <c r="T30" s="25">
        <f t="shared" si="14"/>
        <v>55500</v>
      </c>
      <c r="U30" s="25">
        <f t="shared" si="6"/>
        <v>55501</v>
      </c>
      <c r="V30" s="25">
        <f t="shared" si="15"/>
        <v>60000</v>
      </c>
      <c r="W30" s="51">
        <f t="shared" si="16"/>
        <v>60001</v>
      </c>
      <c r="X30" s="52">
        <f t="shared" si="17"/>
        <v>75000</v>
      </c>
      <c r="Y30" s="15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</row>
    <row r="31" spans="1:238" ht="28.5" customHeight="1" x14ac:dyDescent="0.25">
      <c r="A31" s="1"/>
      <c r="B31" s="43">
        <v>5</v>
      </c>
      <c r="C31" s="25">
        <v>0</v>
      </c>
      <c r="D31" s="25">
        <f t="shared" si="7"/>
        <v>14056</v>
      </c>
      <c r="E31" s="30">
        <v>0</v>
      </c>
      <c r="F31" s="25">
        <f t="shared" si="8"/>
        <v>14056</v>
      </c>
      <c r="G31" s="25">
        <f t="shared" si="0"/>
        <v>14057</v>
      </c>
      <c r="H31" s="25">
        <f t="shared" si="9"/>
        <v>21786.799999999999</v>
      </c>
      <c r="I31" s="25">
        <f t="shared" si="1"/>
        <v>21787.8</v>
      </c>
      <c r="J31" s="25">
        <f t="shared" si="10"/>
        <v>28463.4</v>
      </c>
      <c r="K31" s="25">
        <f t="shared" si="2"/>
        <v>28464.400000000001</v>
      </c>
      <c r="L31" s="55">
        <v>35140</v>
      </c>
      <c r="M31" s="25">
        <f t="shared" si="3"/>
        <v>35141</v>
      </c>
      <c r="N31" s="25">
        <f t="shared" si="11"/>
        <v>41113.799999999996</v>
      </c>
      <c r="O31" s="25">
        <f t="shared" si="4"/>
        <v>41114.799999999996</v>
      </c>
      <c r="P31" s="25">
        <f t="shared" si="12"/>
        <v>46736.200000000004</v>
      </c>
      <c r="Q31" s="25">
        <f t="shared" si="4"/>
        <v>46737.200000000004</v>
      </c>
      <c r="R31" s="25">
        <f t="shared" si="13"/>
        <v>55872.600000000006</v>
      </c>
      <c r="S31" s="25">
        <f t="shared" si="5"/>
        <v>55873.600000000006</v>
      </c>
      <c r="T31" s="25">
        <f t="shared" si="14"/>
        <v>65009</v>
      </c>
      <c r="U31" s="25">
        <f t="shared" si="6"/>
        <v>65010</v>
      </c>
      <c r="V31" s="25">
        <f t="shared" si="15"/>
        <v>70280</v>
      </c>
      <c r="W31" s="51">
        <f t="shared" si="16"/>
        <v>70281</v>
      </c>
      <c r="X31" s="52">
        <f t="shared" si="17"/>
        <v>87850</v>
      </c>
      <c r="Y31" s="15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</row>
    <row r="32" spans="1:238" ht="28.5" customHeight="1" x14ac:dyDescent="0.25">
      <c r="A32" s="1"/>
      <c r="B32" s="43">
        <v>6</v>
      </c>
      <c r="C32" s="25">
        <v>0</v>
      </c>
      <c r="D32" s="25">
        <f t="shared" si="7"/>
        <v>16112</v>
      </c>
      <c r="E32" s="30">
        <v>0</v>
      </c>
      <c r="F32" s="25">
        <f t="shared" si="8"/>
        <v>16112</v>
      </c>
      <c r="G32" s="25">
        <f t="shared" si="0"/>
        <v>16113</v>
      </c>
      <c r="H32" s="25">
        <f t="shared" si="9"/>
        <v>24973.599999999999</v>
      </c>
      <c r="I32" s="25">
        <f t="shared" si="1"/>
        <v>24974.6</v>
      </c>
      <c r="J32" s="25">
        <f t="shared" si="10"/>
        <v>32626.800000000003</v>
      </c>
      <c r="K32" s="25">
        <f t="shared" si="2"/>
        <v>32627.800000000003</v>
      </c>
      <c r="L32" s="55">
        <v>40280</v>
      </c>
      <c r="M32" s="25">
        <f t="shared" si="3"/>
        <v>40281</v>
      </c>
      <c r="N32" s="25">
        <f t="shared" si="11"/>
        <v>47127.6</v>
      </c>
      <c r="O32" s="25">
        <f t="shared" si="4"/>
        <v>47128.6</v>
      </c>
      <c r="P32" s="25">
        <f t="shared" si="12"/>
        <v>53572.4</v>
      </c>
      <c r="Q32" s="25">
        <f t="shared" si="4"/>
        <v>53573.4</v>
      </c>
      <c r="R32" s="25">
        <f t="shared" si="13"/>
        <v>64045.200000000004</v>
      </c>
      <c r="S32" s="25">
        <f t="shared" si="5"/>
        <v>64046.200000000004</v>
      </c>
      <c r="T32" s="25">
        <f t="shared" si="14"/>
        <v>74518</v>
      </c>
      <c r="U32" s="25">
        <f t="shared" si="6"/>
        <v>74519</v>
      </c>
      <c r="V32" s="25">
        <f t="shared" si="15"/>
        <v>80560</v>
      </c>
      <c r="W32" s="51">
        <f t="shared" si="16"/>
        <v>80561</v>
      </c>
      <c r="X32" s="52">
        <f t="shared" si="17"/>
        <v>100700</v>
      </c>
      <c r="Y32" s="15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</row>
    <row r="33" spans="1:238" ht="28.5" customHeight="1" x14ac:dyDescent="0.25">
      <c r="A33" s="1"/>
      <c r="B33" s="43">
        <v>7</v>
      </c>
      <c r="C33" s="25">
        <v>0</v>
      </c>
      <c r="D33" s="25">
        <f t="shared" si="7"/>
        <v>18168</v>
      </c>
      <c r="E33" s="30">
        <v>0</v>
      </c>
      <c r="F33" s="25">
        <f t="shared" si="8"/>
        <v>18168</v>
      </c>
      <c r="G33" s="25">
        <f t="shared" si="0"/>
        <v>18169</v>
      </c>
      <c r="H33" s="25">
        <f t="shared" si="9"/>
        <v>28160.400000000001</v>
      </c>
      <c r="I33" s="25">
        <f t="shared" si="1"/>
        <v>28161.4</v>
      </c>
      <c r="J33" s="25">
        <f t="shared" si="10"/>
        <v>36790.200000000004</v>
      </c>
      <c r="K33" s="25">
        <f t="shared" si="2"/>
        <v>36791.200000000004</v>
      </c>
      <c r="L33" s="55">
        <v>45420</v>
      </c>
      <c r="M33" s="25">
        <f t="shared" si="3"/>
        <v>45421</v>
      </c>
      <c r="N33" s="25">
        <f t="shared" si="11"/>
        <v>53141.399999999994</v>
      </c>
      <c r="O33" s="25">
        <f t="shared" si="4"/>
        <v>53142.399999999994</v>
      </c>
      <c r="P33" s="25">
        <f t="shared" si="12"/>
        <v>60408.600000000006</v>
      </c>
      <c r="Q33" s="25">
        <f t="shared" si="4"/>
        <v>60409.600000000006</v>
      </c>
      <c r="R33" s="25">
        <f t="shared" si="13"/>
        <v>72217.8</v>
      </c>
      <c r="S33" s="25">
        <f t="shared" si="5"/>
        <v>72218.8</v>
      </c>
      <c r="T33" s="25">
        <f t="shared" si="14"/>
        <v>84027</v>
      </c>
      <c r="U33" s="25">
        <f t="shared" si="6"/>
        <v>84028</v>
      </c>
      <c r="V33" s="25">
        <f t="shared" si="15"/>
        <v>90840</v>
      </c>
      <c r="W33" s="51">
        <f t="shared" si="16"/>
        <v>90841</v>
      </c>
      <c r="X33" s="52">
        <f t="shared" si="17"/>
        <v>113550</v>
      </c>
      <c r="Y33" s="15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</row>
    <row r="34" spans="1:238" ht="28.5" customHeight="1" x14ac:dyDescent="0.25">
      <c r="A34" s="1"/>
      <c r="B34" s="43">
        <v>8</v>
      </c>
      <c r="C34" s="25">
        <v>0</v>
      </c>
      <c r="D34" s="25">
        <f t="shared" si="7"/>
        <v>20224</v>
      </c>
      <c r="E34" s="30">
        <v>0</v>
      </c>
      <c r="F34" s="25">
        <f t="shared" si="8"/>
        <v>20224</v>
      </c>
      <c r="G34" s="25">
        <f t="shared" si="0"/>
        <v>20225</v>
      </c>
      <c r="H34" s="25">
        <f t="shared" si="9"/>
        <v>31347.200000000001</v>
      </c>
      <c r="I34" s="25">
        <f t="shared" si="1"/>
        <v>31348.2</v>
      </c>
      <c r="J34" s="25">
        <f t="shared" si="10"/>
        <v>40953.600000000006</v>
      </c>
      <c r="K34" s="25">
        <f t="shared" si="2"/>
        <v>40954.600000000006</v>
      </c>
      <c r="L34" s="55">
        <v>50560</v>
      </c>
      <c r="M34" s="25">
        <f t="shared" si="3"/>
        <v>50561</v>
      </c>
      <c r="N34" s="25">
        <f t="shared" si="11"/>
        <v>59155.199999999997</v>
      </c>
      <c r="O34" s="25">
        <f t="shared" si="4"/>
        <v>59156.2</v>
      </c>
      <c r="P34" s="25">
        <f t="shared" si="12"/>
        <v>67244.800000000003</v>
      </c>
      <c r="Q34" s="25">
        <f t="shared" si="4"/>
        <v>67245.8</v>
      </c>
      <c r="R34" s="25">
        <f t="shared" si="13"/>
        <v>80390.400000000009</v>
      </c>
      <c r="S34" s="25">
        <f t="shared" si="5"/>
        <v>80391.400000000009</v>
      </c>
      <c r="T34" s="25">
        <f t="shared" si="14"/>
        <v>93536</v>
      </c>
      <c r="U34" s="25">
        <f t="shared" si="6"/>
        <v>93537</v>
      </c>
      <c r="V34" s="25">
        <f t="shared" si="15"/>
        <v>101120</v>
      </c>
      <c r="W34" s="51">
        <f t="shared" si="16"/>
        <v>101121</v>
      </c>
      <c r="X34" s="52">
        <f t="shared" si="17"/>
        <v>126400</v>
      </c>
      <c r="Y34" s="15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</row>
    <row r="35" spans="1:238" ht="28.5" customHeight="1" x14ac:dyDescent="0.25">
      <c r="A35" s="1"/>
      <c r="B35" s="43">
        <v>9</v>
      </c>
      <c r="C35" s="25">
        <v>0</v>
      </c>
      <c r="D35" s="25">
        <f t="shared" si="7"/>
        <v>22280</v>
      </c>
      <c r="E35" s="30">
        <v>0</v>
      </c>
      <c r="F35" s="25">
        <f t="shared" si="8"/>
        <v>22280</v>
      </c>
      <c r="G35" s="25">
        <f t="shared" si="0"/>
        <v>22281</v>
      </c>
      <c r="H35" s="25">
        <f t="shared" si="9"/>
        <v>34534</v>
      </c>
      <c r="I35" s="25">
        <f t="shared" si="1"/>
        <v>34535</v>
      </c>
      <c r="J35" s="25">
        <f t="shared" si="10"/>
        <v>45117</v>
      </c>
      <c r="K35" s="25">
        <f t="shared" si="2"/>
        <v>45118</v>
      </c>
      <c r="L35" s="55">
        <f>L34+5140</f>
        <v>55700</v>
      </c>
      <c r="M35" s="25">
        <f t="shared" si="3"/>
        <v>55701</v>
      </c>
      <c r="N35" s="25">
        <f t="shared" si="11"/>
        <v>65168.999999999993</v>
      </c>
      <c r="O35" s="25">
        <f t="shared" si="4"/>
        <v>65169.999999999993</v>
      </c>
      <c r="P35" s="25">
        <f t="shared" si="12"/>
        <v>74081</v>
      </c>
      <c r="Q35" s="25">
        <f t="shared" si="4"/>
        <v>74082</v>
      </c>
      <c r="R35" s="25">
        <f t="shared" si="13"/>
        <v>88563</v>
      </c>
      <c r="S35" s="25">
        <f t="shared" si="5"/>
        <v>88564</v>
      </c>
      <c r="T35" s="25">
        <f t="shared" si="14"/>
        <v>103045</v>
      </c>
      <c r="U35" s="25">
        <f t="shared" si="6"/>
        <v>103046</v>
      </c>
      <c r="V35" s="25">
        <f t="shared" si="15"/>
        <v>111400</v>
      </c>
      <c r="W35" s="51">
        <f t="shared" si="16"/>
        <v>111401</v>
      </c>
      <c r="X35" s="52">
        <f t="shared" si="17"/>
        <v>139250</v>
      </c>
      <c r="Y35" s="15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</row>
    <row r="36" spans="1:238" ht="28.5" customHeight="1" x14ac:dyDescent="0.25">
      <c r="A36" s="1"/>
      <c r="B36" s="43">
        <v>10</v>
      </c>
      <c r="C36" s="25">
        <v>0</v>
      </c>
      <c r="D36" s="25">
        <f t="shared" si="7"/>
        <v>24336</v>
      </c>
      <c r="E36" s="30">
        <v>0</v>
      </c>
      <c r="F36" s="25">
        <f t="shared" si="8"/>
        <v>24336</v>
      </c>
      <c r="G36" s="25">
        <f t="shared" si="0"/>
        <v>24337</v>
      </c>
      <c r="H36" s="25">
        <f t="shared" si="9"/>
        <v>37720.800000000003</v>
      </c>
      <c r="I36" s="25">
        <f t="shared" si="1"/>
        <v>37721.800000000003</v>
      </c>
      <c r="J36" s="25">
        <f t="shared" si="10"/>
        <v>49280.4</v>
      </c>
      <c r="K36" s="25">
        <f t="shared" si="2"/>
        <v>49281.4</v>
      </c>
      <c r="L36" s="55">
        <f t="shared" ref="L36:L42" si="18">L35+5140</f>
        <v>60840</v>
      </c>
      <c r="M36" s="25">
        <f t="shared" si="3"/>
        <v>60841</v>
      </c>
      <c r="N36" s="25">
        <f t="shared" si="11"/>
        <v>71182.8</v>
      </c>
      <c r="O36" s="25">
        <f t="shared" si="4"/>
        <v>71183.8</v>
      </c>
      <c r="P36" s="25">
        <f t="shared" si="12"/>
        <v>80917.2</v>
      </c>
      <c r="Q36" s="25">
        <f t="shared" si="4"/>
        <v>80918.2</v>
      </c>
      <c r="R36" s="25">
        <f t="shared" si="13"/>
        <v>96735.6</v>
      </c>
      <c r="S36" s="25">
        <f t="shared" si="5"/>
        <v>96736.6</v>
      </c>
      <c r="T36" s="25">
        <f t="shared" si="14"/>
        <v>112554</v>
      </c>
      <c r="U36" s="25">
        <f t="shared" si="6"/>
        <v>112555</v>
      </c>
      <c r="V36" s="25">
        <f t="shared" si="15"/>
        <v>121680</v>
      </c>
      <c r="W36" s="51">
        <f t="shared" si="16"/>
        <v>121681</v>
      </c>
      <c r="X36" s="52">
        <f t="shared" si="17"/>
        <v>152100</v>
      </c>
      <c r="Y36" s="15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</row>
    <row r="37" spans="1:238" ht="28.5" customHeight="1" x14ac:dyDescent="0.25">
      <c r="A37" s="1"/>
      <c r="B37" s="43">
        <v>11</v>
      </c>
      <c r="C37" s="25">
        <v>0</v>
      </c>
      <c r="D37" s="25">
        <f t="shared" si="7"/>
        <v>26392</v>
      </c>
      <c r="E37" s="30">
        <v>0</v>
      </c>
      <c r="F37" s="25">
        <f t="shared" si="8"/>
        <v>26392</v>
      </c>
      <c r="G37" s="25">
        <f t="shared" si="0"/>
        <v>26393</v>
      </c>
      <c r="H37" s="25">
        <f t="shared" si="9"/>
        <v>40907.599999999999</v>
      </c>
      <c r="I37" s="25">
        <f t="shared" si="1"/>
        <v>40908.6</v>
      </c>
      <c r="J37" s="25">
        <f t="shared" si="10"/>
        <v>53443.8</v>
      </c>
      <c r="K37" s="25">
        <f t="shared" si="2"/>
        <v>53444.800000000003</v>
      </c>
      <c r="L37" s="55">
        <f t="shared" si="18"/>
        <v>65980</v>
      </c>
      <c r="M37" s="25">
        <f t="shared" si="3"/>
        <v>65981</v>
      </c>
      <c r="N37" s="25">
        <f t="shared" si="11"/>
        <v>77196.599999999991</v>
      </c>
      <c r="O37" s="25">
        <f t="shared" si="4"/>
        <v>77197.599999999991</v>
      </c>
      <c r="P37" s="25">
        <f t="shared" si="12"/>
        <v>87753.400000000009</v>
      </c>
      <c r="Q37" s="25">
        <f t="shared" si="4"/>
        <v>87754.400000000009</v>
      </c>
      <c r="R37" s="25">
        <f t="shared" si="13"/>
        <v>104908.20000000001</v>
      </c>
      <c r="S37" s="25">
        <f t="shared" si="5"/>
        <v>104909.20000000001</v>
      </c>
      <c r="T37" s="25">
        <f t="shared" si="14"/>
        <v>122063</v>
      </c>
      <c r="U37" s="25">
        <f t="shared" si="6"/>
        <v>122064</v>
      </c>
      <c r="V37" s="25">
        <f t="shared" si="15"/>
        <v>131960</v>
      </c>
      <c r="W37" s="51">
        <f t="shared" si="16"/>
        <v>131961</v>
      </c>
      <c r="X37" s="52">
        <f t="shared" si="17"/>
        <v>164950</v>
      </c>
      <c r="Y37" s="15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</row>
    <row r="38" spans="1:238" ht="28.5" customHeight="1" x14ac:dyDescent="0.25">
      <c r="A38" s="1"/>
      <c r="B38" s="43">
        <v>12</v>
      </c>
      <c r="C38" s="25">
        <v>0</v>
      </c>
      <c r="D38" s="25">
        <f t="shared" si="7"/>
        <v>28448</v>
      </c>
      <c r="E38" s="30">
        <v>0</v>
      </c>
      <c r="F38" s="25">
        <f t="shared" si="8"/>
        <v>28448</v>
      </c>
      <c r="G38" s="25">
        <f t="shared" si="0"/>
        <v>28449</v>
      </c>
      <c r="H38" s="25">
        <f t="shared" si="9"/>
        <v>44094.400000000001</v>
      </c>
      <c r="I38" s="25">
        <f t="shared" si="1"/>
        <v>44095.4</v>
      </c>
      <c r="J38" s="25">
        <f t="shared" si="10"/>
        <v>57607.200000000004</v>
      </c>
      <c r="K38" s="25">
        <f t="shared" si="2"/>
        <v>57608.200000000004</v>
      </c>
      <c r="L38" s="55">
        <f t="shared" si="18"/>
        <v>71120</v>
      </c>
      <c r="M38" s="25">
        <f t="shared" si="3"/>
        <v>71121</v>
      </c>
      <c r="N38" s="25">
        <f t="shared" si="11"/>
        <v>83210.399999999994</v>
      </c>
      <c r="O38" s="25">
        <f t="shared" si="4"/>
        <v>83211.399999999994</v>
      </c>
      <c r="P38" s="25">
        <f t="shared" si="12"/>
        <v>94589.6</v>
      </c>
      <c r="Q38" s="25">
        <f t="shared" si="4"/>
        <v>94590.6</v>
      </c>
      <c r="R38" s="25">
        <f t="shared" si="13"/>
        <v>113080.8</v>
      </c>
      <c r="S38" s="25">
        <f t="shared" si="5"/>
        <v>113081.8</v>
      </c>
      <c r="T38" s="25">
        <f t="shared" si="14"/>
        <v>131572</v>
      </c>
      <c r="U38" s="25">
        <f t="shared" si="6"/>
        <v>131573</v>
      </c>
      <c r="V38" s="25">
        <f t="shared" si="15"/>
        <v>142240</v>
      </c>
      <c r="W38" s="51">
        <f t="shared" si="16"/>
        <v>142241</v>
      </c>
      <c r="X38" s="52">
        <f t="shared" si="17"/>
        <v>177800</v>
      </c>
      <c r="Y38" s="15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</row>
    <row r="39" spans="1:238" ht="28.5" customHeight="1" x14ac:dyDescent="0.25">
      <c r="A39" s="1"/>
      <c r="B39" s="43">
        <v>13</v>
      </c>
      <c r="C39" s="25">
        <v>0</v>
      </c>
      <c r="D39" s="25">
        <f t="shared" si="7"/>
        <v>30504</v>
      </c>
      <c r="E39" s="30">
        <v>0</v>
      </c>
      <c r="F39" s="25">
        <f t="shared" si="8"/>
        <v>30504</v>
      </c>
      <c r="G39" s="25">
        <f t="shared" si="0"/>
        <v>30505</v>
      </c>
      <c r="H39" s="25">
        <f t="shared" si="9"/>
        <v>47281.2</v>
      </c>
      <c r="I39" s="25">
        <f t="shared" si="1"/>
        <v>47282.2</v>
      </c>
      <c r="J39" s="25">
        <f t="shared" si="10"/>
        <v>61770.600000000006</v>
      </c>
      <c r="K39" s="25">
        <f t="shared" si="2"/>
        <v>61771.600000000006</v>
      </c>
      <c r="L39" s="55">
        <f t="shared" si="18"/>
        <v>76260</v>
      </c>
      <c r="M39" s="25">
        <f t="shared" si="3"/>
        <v>76261</v>
      </c>
      <c r="N39" s="25">
        <f t="shared" si="11"/>
        <v>89224.2</v>
      </c>
      <c r="O39" s="25">
        <f t="shared" si="4"/>
        <v>89225.2</v>
      </c>
      <c r="P39" s="25">
        <f t="shared" si="12"/>
        <v>101425.8</v>
      </c>
      <c r="Q39" s="25">
        <f t="shared" si="4"/>
        <v>101426.8</v>
      </c>
      <c r="R39" s="25">
        <f t="shared" si="13"/>
        <v>121253.40000000001</v>
      </c>
      <c r="S39" s="25">
        <f t="shared" si="5"/>
        <v>121254.40000000001</v>
      </c>
      <c r="T39" s="25">
        <f t="shared" si="14"/>
        <v>141081</v>
      </c>
      <c r="U39" s="25">
        <f t="shared" si="6"/>
        <v>141082</v>
      </c>
      <c r="V39" s="25">
        <f t="shared" si="15"/>
        <v>152520</v>
      </c>
      <c r="W39" s="51">
        <f t="shared" si="16"/>
        <v>152521</v>
      </c>
      <c r="X39" s="52">
        <f t="shared" si="17"/>
        <v>190650</v>
      </c>
      <c r="Y39" s="15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</row>
    <row r="40" spans="1:238" ht="28.5" customHeight="1" x14ac:dyDescent="0.25">
      <c r="A40" s="1"/>
      <c r="B40" s="43">
        <v>14</v>
      </c>
      <c r="C40" s="25">
        <v>0</v>
      </c>
      <c r="D40" s="25">
        <f t="shared" si="7"/>
        <v>32560</v>
      </c>
      <c r="E40" s="30">
        <v>0</v>
      </c>
      <c r="F40" s="25">
        <f t="shared" si="8"/>
        <v>32560</v>
      </c>
      <c r="G40" s="25">
        <f t="shared" si="0"/>
        <v>32561</v>
      </c>
      <c r="H40" s="25">
        <f t="shared" si="9"/>
        <v>50468</v>
      </c>
      <c r="I40" s="25">
        <f t="shared" si="1"/>
        <v>50469</v>
      </c>
      <c r="J40" s="25">
        <f t="shared" si="10"/>
        <v>65934</v>
      </c>
      <c r="K40" s="25">
        <f t="shared" si="2"/>
        <v>65935</v>
      </c>
      <c r="L40" s="55">
        <f t="shared" si="18"/>
        <v>81400</v>
      </c>
      <c r="M40" s="25">
        <f t="shared" si="3"/>
        <v>81401</v>
      </c>
      <c r="N40" s="25">
        <f t="shared" si="11"/>
        <v>95238</v>
      </c>
      <c r="O40" s="25">
        <f t="shared" si="4"/>
        <v>95239</v>
      </c>
      <c r="P40" s="25">
        <f t="shared" si="12"/>
        <v>108262</v>
      </c>
      <c r="Q40" s="25">
        <f t="shared" si="4"/>
        <v>108263</v>
      </c>
      <c r="R40" s="25">
        <f t="shared" si="13"/>
        <v>129426</v>
      </c>
      <c r="S40" s="25">
        <f t="shared" si="5"/>
        <v>129427</v>
      </c>
      <c r="T40" s="25">
        <f t="shared" si="14"/>
        <v>150590</v>
      </c>
      <c r="U40" s="25">
        <f t="shared" si="6"/>
        <v>150591</v>
      </c>
      <c r="V40" s="25">
        <f t="shared" si="15"/>
        <v>162800</v>
      </c>
      <c r="W40" s="51">
        <f t="shared" si="16"/>
        <v>162801</v>
      </c>
      <c r="X40" s="52">
        <f t="shared" si="17"/>
        <v>203500</v>
      </c>
      <c r="Y40" s="15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</row>
    <row r="41" spans="1:238" ht="28.5" customHeight="1" x14ac:dyDescent="0.25">
      <c r="B41" s="43">
        <v>15</v>
      </c>
      <c r="C41" s="25">
        <v>0</v>
      </c>
      <c r="D41" s="25">
        <f t="shared" si="7"/>
        <v>34616</v>
      </c>
      <c r="E41" s="30">
        <v>0</v>
      </c>
      <c r="F41" s="25">
        <f t="shared" si="8"/>
        <v>34616</v>
      </c>
      <c r="G41" s="25">
        <f t="shared" si="0"/>
        <v>34617</v>
      </c>
      <c r="H41" s="25">
        <f t="shared" si="9"/>
        <v>53654.8</v>
      </c>
      <c r="I41" s="25">
        <f>H41+1</f>
        <v>53655.8</v>
      </c>
      <c r="J41" s="25">
        <f t="shared" si="10"/>
        <v>70097.400000000009</v>
      </c>
      <c r="K41" s="25">
        <f>J41+1</f>
        <v>70098.400000000009</v>
      </c>
      <c r="L41" s="55">
        <f t="shared" si="18"/>
        <v>86540</v>
      </c>
      <c r="M41" s="25">
        <f>L41+1</f>
        <v>86541</v>
      </c>
      <c r="N41" s="25">
        <f t="shared" si="11"/>
        <v>101251.79999999999</v>
      </c>
      <c r="O41" s="25">
        <f>N41+1</f>
        <v>101252.79999999999</v>
      </c>
      <c r="P41" s="25">
        <f t="shared" si="12"/>
        <v>115098.20000000001</v>
      </c>
      <c r="Q41" s="25">
        <f>P41+1</f>
        <v>115099.20000000001</v>
      </c>
      <c r="R41" s="25">
        <f t="shared" si="13"/>
        <v>137598.6</v>
      </c>
      <c r="S41" s="25">
        <f>R41+1</f>
        <v>137599.6</v>
      </c>
      <c r="T41" s="25">
        <f t="shared" si="14"/>
        <v>160099</v>
      </c>
      <c r="U41" s="25">
        <f>T41+1</f>
        <v>160100</v>
      </c>
      <c r="V41" s="25">
        <f t="shared" si="15"/>
        <v>173080</v>
      </c>
      <c r="W41" s="51">
        <f t="shared" si="16"/>
        <v>173081</v>
      </c>
      <c r="X41" s="52">
        <f t="shared" si="17"/>
        <v>216350</v>
      </c>
      <c r="Y41" s="15"/>
    </row>
    <row r="42" spans="1:238" ht="28.5" customHeight="1" thickBot="1" x14ac:dyDescent="0.3">
      <c r="B42" s="16">
        <v>16</v>
      </c>
      <c r="C42" s="25">
        <v>0</v>
      </c>
      <c r="D42" s="25">
        <f t="shared" si="7"/>
        <v>36672</v>
      </c>
      <c r="E42" s="30">
        <v>0</v>
      </c>
      <c r="F42" s="25">
        <f t="shared" si="8"/>
        <v>36672</v>
      </c>
      <c r="G42" s="25">
        <f t="shared" si="0"/>
        <v>36673</v>
      </c>
      <c r="H42" s="25">
        <f t="shared" si="9"/>
        <v>56841.599999999999</v>
      </c>
      <c r="I42" s="25">
        <f>H42+1</f>
        <v>56842.6</v>
      </c>
      <c r="J42" s="25">
        <f t="shared" si="10"/>
        <v>74260.800000000003</v>
      </c>
      <c r="K42" s="25">
        <f>J42+1</f>
        <v>74261.8</v>
      </c>
      <c r="L42" s="55">
        <f t="shared" si="18"/>
        <v>91680</v>
      </c>
      <c r="M42" s="25">
        <f>L42+1</f>
        <v>91681</v>
      </c>
      <c r="N42" s="25">
        <f t="shared" si="11"/>
        <v>107265.59999999999</v>
      </c>
      <c r="O42" s="25">
        <f>N42+1</f>
        <v>107266.59999999999</v>
      </c>
      <c r="P42" s="25">
        <f t="shared" si="12"/>
        <v>121934.40000000001</v>
      </c>
      <c r="Q42" s="25">
        <f>P42+1</f>
        <v>121935.40000000001</v>
      </c>
      <c r="R42" s="25">
        <f t="shared" si="13"/>
        <v>145771.20000000001</v>
      </c>
      <c r="S42" s="25">
        <f>R42+1</f>
        <v>145772.20000000001</v>
      </c>
      <c r="T42" s="25">
        <f t="shared" si="14"/>
        <v>169608</v>
      </c>
      <c r="U42" s="25">
        <f>T42+1</f>
        <v>169609</v>
      </c>
      <c r="V42" s="25">
        <f t="shared" si="15"/>
        <v>183360</v>
      </c>
      <c r="W42" s="51">
        <f t="shared" si="16"/>
        <v>183361</v>
      </c>
      <c r="X42" s="52">
        <f t="shared" si="17"/>
        <v>229200</v>
      </c>
      <c r="Y42" s="17"/>
    </row>
    <row r="43" spans="1:238" ht="45" customHeight="1" x14ac:dyDescent="0.25">
      <c r="B43" s="18" t="s">
        <v>25</v>
      </c>
      <c r="C43" s="95" t="s">
        <v>26</v>
      </c>
      <c r="D43" s="95"/>
      <c r="E43" s="95" t="s">
        <v>26</v>
      </c>
      <c r="F43" s="95"/>
      <c r="G43" s="95" t="s">
        <v>26</v>
      </c>
      <c r="H43" s="95"/>
      <c r="I43" s="95" t="s">
        <v>26</v>
      </c>
      <c r="J43" s="95"/>
      <c r="K43" s="95" t="s">
        <v>26</v>
      </c>
      <c r="L43" s="95"/>
      <c r="M43" s="95" t="s">
        <v>27</v>
      </c>
      <c r="N43" s="95"/>
      <c r="O43" s="95" t="s">
        <v>27</v>
      </c>
      <c r="P43" s="95"/>
      <c r="Q43" s="95" t="s">
        <v>27</v>
      </c>
      <c r="R43" s="95"/>
      <c r="S43" s="95" t="s">
        <v>27</v>
      </c>
      <c r="T43" s="95"/>
      <c r="U43" s="95" t="s">
        <v>27</v>
      </c>
      <c r="V43" s="95"/>
      <c r="W43" s="60" t="s">
        <v>27</v>
      </c>
      <c r="X43" s="60"/>
      <c r="Y43" s="19"/>
    </row>
  </sheetData>
  <mergeCells count="254">
    <mergeCell ref="S25:T25"/>
    <mergeCell ref="S23:T23"/>
    <mergeCell ref="U23:V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A22:A25"/>
    <mergeCell ref="C23:D23"/>
    <mergeCell ref="E23:F23"/>
    <mergeCell ref="G23:H23"/>
    <mergeCell ref="I23:J23"/>
    <mergeCell ref="K23:L23"/>
    <mergeCell ref="M23:N23"/>
    <mergeCell ref="O23:P23"/>
    <mergeCell ref="Q23:R23"/>
    <mergeCell ref="C25:D25"/>
    <mergeCell ref="E25:F25"/>
    <mergeCell ref="G25:H25"/>
    <mergeCell ref="I25:J25"/>
    <mergeCell ref="K25:L25"/>
    <mergeCell ref="M25:N25"/>
    <mergeCell ref="O25:P25"/>
    <mergeCell ref="Q25:R25"/>
    <mergeCell ref="G19:H19"/>
    <mergeCell ref="I19:J19"/>
    <mergeCell ref="K19:L19"/>
    <mergeCell ref="M19:N19"/>
    <mergeCell ref="O19:P19"/>
    <mergeCell ref="S19:T19"/>
    <mergeCell ref="C17:D17"/>
    <mergeCell ref="E17:F17"/>
    <mergeCell ref="G17:H17"/>
    <mergeCell ref="I17:J17"/>
    <mergeCell ref="S17:T17"/>
    <mergeCell ref="G18:H18"/>
    <mergeCell ref="K4:L4"/>
    <mergeCell ref="U20:V20"/>
    <mergeCell ref="S18:T18"/>
    <mergeCell ref="U18:V18"/>
    <mergeCell ref="M15:N15"/>
    <mergeCell ref="O15:P15"/>
    <mergeCell ref="Q15:R15"/>
    <mergeCell ref="S15:T15"/>
    <mergeCell ref="U19:V19"/>
    <mergeCell ref="K18:L18"/>
    <mergeCell ref="M18:N18"/>
    <mergeCell ref="O18:P18"/>
    <mergeCell ref="Q18:R18"/>
    <mergeCell ref="K15:L15"/>
    <mergeCell ref="Q17:R17"/>
    <mergeCell ref="K20:L20"/>
    <mergeCell ref="M20:N20"/>
    <mergeCell ref="O20:P20"/>
    <mergeCell ref="Q20:R20"/>
    <mergeCell ref="S20:T20"/>
    <mergeCell ref="Q7:R7"/>
    <mergeCell ref="S7:T7"/>
    <mergeCell ref="U7:V7"/>
    <mergeCell ref="U8:V8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C2:D2"/>
    <mergeCell ref="G16:H16"/>
    <mergeCell ref="I16:J16"/>
    <mergeCell ref="K16:L16"/>
    <mergeCell ref="M16:N16"/>
    <mergeCell ref="O16:P16"/>
    <mergeCell ref="Q16:R16"/>
    <mergeCell ref="S16:T16"/>
    <mergeCell ref="U16:V16"/>
    <mergeCell ref="U11:V11"/>
    <mergeCell ref="S13:T13"/>
    <mergeCell ref="U13:V13"/>
    <mergeCell ref="I13:J13"/>
    <mergeCell ref="K13:L13"/>
    <mergeCell ref="M13:N13"/>
    <mergeCell ref="S14:T14"/>
    <mergeCell ref="U14:V14"/>
    <mergeCell ref="G15:H15"/>
    <mergeCell ref="E15:F15"/>
    <mergeCell ref="C9:D9"/>
    <mergeCell ref="E9:F9"/>
    <mergeCell ref="G9:H9"/>
    <mergeCell ref="E10:F10"/>
    <mergeCell ref="E11:F11"/>
    <mergeCell ref="O26:P26"/>
    <mergeCell ref="C6:D6"/>
    <mergeCell ref="C7:D7"/>
    <mergeCell ref="C8:D8"/>
    <mergeCell ref="C10:D10"/>
    <mergeCell ref="C11:D11"/>
    <mergeCell ref="E6:F6"/>
    <mergeCell ref="G6:H6"/>
    <mergeCell ref="G7:H7"/>
    <mergeCell ref="G10:H10"/>
    <mergeCell ref="E7:F7"/>
    <mergeCell ref="E8:F8"/>
    <mergeCell ref="G8:H8"/>
    <mergeCell ref="I8:J8"/>
    <mergeCell ref="K8:L8"/>
    <mergeCell ref="M8:N8"/>
    <mergeCell ref="G11:H11"/>
    <mergeCell ref="I10:J10"/>
    <mergeCell ref="K10:L10"/>
    <mergeCell ref="K11:L11"/>
    <mergeCell ref="O8:P8"/>
    <mergeCell ref="I18:J18"/>
    <mergeCell ref="I15:J15"/>
    <mergeCell ref="C20:D20"/>
    <mergeCell ref="M43:N43"/>
    <mergeCell ref="O43:P43"/>
    <mergeCell ref="Q43:R43"/>
    <mergeCell ref="S43:T43"/>
    <mergeCell ref="U43:V43"/>
    <mergeCell ref="U9:V9"/>
    <mergeCell ref="O10:P10"/>
    <mergeCell ref="Q10:R10"/>
    <mergeCell ref="S10:T10"/>
    <mergeCell ref="U10:V10"/>
    <mergeCell ref="Q26:R26"/>
    <mergeCell ref="O13:P13"/>
    <mergeCell ref="Q13:R13"/>
    <mergeCell ref="Q19:R19"/>
    <mergeCell ref="S26:T26"/>
    <mergeCell ref="U26:V26"/>
    <mergeCell ref="U15:V15"/>
    <mergeCell ref="O14:P14"/>
    <mergeCell ref="Q14:R14"/>
    <mergeCell ref="S9:T9"/>
    <mergeCell ref="U17:V17"/>
    <mergeCell ref="M17:N17"/>
    <mergeCell ref="O17:P17"/>
    <mergeCell ref="M26:N26"/>
    <mergeCell ref="C43:D43"/>
    <mergeCell ref="E43:F43"/>
    <mergeCell ref="G43:H43"/>
    <mergeCell ref="I43:J43"/>
    <mergeCell ref="K43:L43"/>
    <mergeCell ref="E16:F16"/>
    <mergeCell ref="E18:F18"/>
    <mergeCell ref="E19:F19"/>
    <mergeCell ref="E13:F13"/>
    <mergeCell ref="E14:F14"/>
    <mergeCell ref="I14:J14"/>
    <mergeCell ref="K14:L14"/>
    <mergeCell ref="C13:D13"/>
    <mergeCell ref="C14:D14"/>
    <mergeCell ref="C15:D15"/>
    <mergeCell ref="C16:D16"/>
    <mergeCell ref="C18:D18"/>
    <mergeCell ref="C19:D19"/>
    <mergeCell ref="G13:H13"/>
    <mergeCell ref="G14:H14"/>
    <mergeCell ref="K17:L17"/>
    <mergeCell ref="I26:J26"/>
    <mergeCell ref="K26:L26"/>
    <mergeCell ref="E20:F20"/>
    <mergeCell ref="I9:J9"/>
    <mergeCell ref="K9:L9"/>
    <mergeCell ref="M9:N9"/>
    <mergeCell ref="O9:P9"/>
    <mergeCell ref="Q9:R9"/>
    <mergeCell ref="M12:N12"/>
    <mergeCell ref="O12:P12"/>
    <mergeCell ref="Q12:R12"/>
    <mergeCell ref="S8:T8"/>
    <mergeCell ref="M10:N10"/>
    <mergeCell ref="M11:N11"/>
    <mergeCell ref="O11:P11"/>
    <mergeCell ref="I11:J11"/>
    <mergeCell ref="Q11:R11"/>
    <mergeCell ref="S11:T11"/>
    <mergeCell ref="Q8:R8"/>
    <mergeCell ref="A6:A12"/>
    <mergeCell ref="A14:A21"/>
    <mergeCell ref="C21:D21"/>
    <mergeCell ref="E21:F21"/>
    <mergeCell ref="G21:H21"/>
    <mergeCell ref="I21:J21"/>
    <mergeCell ref="K21:L21"/>
    <mergeCell ref="M21:N21"/>
    <mergeCell ref="O21:P21"/>
    <mergeCell ref="C12:D12"/>
    <mergeCell ref="E12:F12"/>
    <mergeCell ref="G12:H12"/>
    <mergeCell ref="I12:J12"/>
    <mergeCell ref="K12:L12"/>
    <mergeCell ref="I7:J7"/>
    <mergeCell ref="K7:L7"/>
    <mergeCell ref="M7:N7"/>
    <mergeCell ref="O7:P7"/>
    <mergeCell ref="M14:N14"/>
    <mergeCell ref="I6:J6"/>
    <mergeCell ref="K6:L6"/>
    <mergeCell ref="M6:N6"/>
    <mergeCell ref="G20:H20"/>
    <mergeCell ref="I20:J20"/>
    <mergeCell ref="W26:X26"/>
    <mergeCell ref="W3:X3"/>
    <mergeCell ref="W6:X6"/>
    <mergeCell ref="W7:X7"/>
    <mergeCell ref="W8:X8"/>
    <mergeCell ref="W9:X9"/>
    <mergeCell ref="W10:X10"/>
    <mergeCell ref="W11:X11"/>
    <mergeCell ref="W13:X13"/>
    <mergeCell ref="U6:V6"/>
    <mergeCell ref="Y23:Y25"/>
    <mergeCell ref="W14:X14"/>
    <mergeCell ref="W15:X15"/>
    <mergeCell ref="W16:X16"/>
    <mergeCell ref="W17:X17"/>
    <mergeCell ref="W18:X18"/>
    <mergeCell ref="W19:X19"/>
    <mergeCell ref="W2:X2"/>
    <mergeCell ref="U25:V25"/>
    <mergeCell ref="Z3:AB3"/>
    <mergeCell ref="W43:X43"/>
    <mergeCell ref="C3:D3"/>
    <mergeCell ref="E3:F3"/>
    <mergeCell ref="W21:X21"/>
    <mergeCell ref="W20:X20"/>
    <mergeCell ref="W12:X12"/>
    <mergeCell ref="W23:X23"/>
    <mergeCell ref="W24:X24"/>
    <mergeCell ref="W25:X25"/>
    <mergeCell ref="C4:D4"/>
    <mergeCell ref="E4:F4"/>
    <mergeCell ref="G4:H4"/>
    <mergeCell ref="O6:P6"/>
    <mergeCell ref="Q6:R6"/>
    <mergeCell ref="S12:T12"/>
    <mergeCell ref="U12:V12"/>
    <mergeCell ref="Q21:R21"/>
    <mergeCell ref="S21:T21"/>
    <mergeCell ref="U21:V21"/>
    <mergeCell ref="C26:D26"/>
    <mergeCell ref="E26:F26"/>
    <mergeCell ref="G26:H26"/>
    <mergeCell ref="S6:T6"/>
  </mergeCells>
  <pageMargins left="0.15" right="0.15" top="0.75" bottom="0.2" header="0.3" footer="0.3"/>
  <pageSetup paperSize="5" scale="49" orientation="landscape" r:id="rId1"/>
  <headerFooter>
    <oddHeader>&amp;C&amp;"-,Bold"&amp;14CICP/DFAP/PL 101 COMBINED ABILITY TO PAY SCALE
Effective April 1 2023 to March 31 2024
Verified 3/14/2023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Denver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bmembel</dc:creator>
  <cp:lastModifiedBy>eknudsen</cp:lastModifiedBy>
  <cp:lastPrinted>2017-10-12T16:21:37Z</cp:lastPrinted>
  <dcterms:created xsi:type="dcterms:W3CDTF">2015-06-22T22:45:07Z</dcterms:created>
  <dcterms:modified xsi:type="dcterms:W3CDTF">2023-03-14T15:35:21Z</dcterms:modified>
</cp:coreProperties>
</file>